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rge\Documents\KBKF\2021-2022\"/>
    </mc:Choice>
  </mc:AlternateContent>
  <xr:revisionPtr revIDLastSave="0" documentId="8_{FDC43F1A-9402-40BE-972D-D2552E15E9AB}" xr6:coauthVersionLast="47" xr6:coauthVersionMax="47" xr10:uidLastSave="{00000000-0000-0000-0000-000000000000}"/>
  <bookViews>
    <workbookView xWindow="-96" yWindow="-96" windowWidth="23232" windowHeight="12432" tabRatio="881" xr2:uid="{00000000-000D-0000-FFFF-FFFF00000000}"/>
  </bookViews>
  <sheets>
    <sheet name="Entries" sheetId="62" r:id="rId1"/>
    <sheet name="Lijsten" sheetId="12" state="hidden" r:id="rId2"/>
    <sheet name="Invoices" sheetId="75" state="hidden" r:id="rId3"/>
  </sheets>
  <definedNames>
    <definedName name="_xlnm._FilterDatabase" localSheetId="0" hidden="1">Entries!$A$309:$X$360</definedName>
    <definedName name="_xlnm.Print_Area" localSheetId="0">Entries!$A$307:$F$360</definedName>
    <definedName name="_xlnm.Print_Titles" localSheetId="0">Entries!$307:$310</definedName>
    <definedName name="Categorieen">Lijsten!$B$25:$B$60</definedName>
    <definedName name="Competitiondate">Entries!$H$308</definedName>
    <definedName name="Entries">Entries!$B$311:$B$360</definedName>
    <definedName name="ParametersB">Lijsten!$B$25:$G$60</definedName>
    <definedName name="Program">Lijsten!$B$68:$B$69</definedName>
    <definedName name="Resurfacingornot">Lijsten!$B$64:$B$65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9" i="62" l="1"/>
  <c r="A99" i="62"/>
  <c r="I194" i="62"/>
  <c r="A194" i="62"/>
  <c r="I251" i="62"/>
  <c r="A251" i="62"/>
  <c r="I236" i="62"/>
  <c r="A236" i="62"/>
  <c r="A190" i="62"/>
  <c r="I190" i="62"/>
  <c r="I200" i="62"/>
  <c r="A200" i="62"/>
  <c r="I272" i="62"/>
  <c r="A272" i="62"/>
  <c r="I162" i="62"/>
  <c r="A162" i="62"/>
  <c r="A164" i="62"/>
  <c r="I164" i="62"/>
  <c r="I75" i="62"/>
  <c r="A75" i="62"/>
  <c r="I27" i="62"/>
  <c r="A27" i="62"/>
  <c r="I106" i="62"/>
  <c r="A106" i="62"/>
  <c r="I240" i="62"/>
  <c r="A240" i="62"/>
  <c r="I51" i="62"/>
  <c r="A51" i="62"/>
  <c r="I199" i="62"/>
  <c r="A199" i="62"/>
  <c r="I223" i="62" l="1"/>
  <c r="A223" i="62"/>
  <c r="I174" i="62"/>
  <c r="A174" i="62"/>
  <c r="I196" i="62"/>
  <c r="A196" i="62"/>
  <c r="I68" i="62"/>
  <c r="A68" i="62"/>
  <c r="I61" i="62" l="1"/>
  <c r="I40" i="62" l="1"/>
  <c r="I229" i="62" l="1"/>
  <c r="A229" i="62"/>
  <c r="I142" i="62" l="1"/>
  <c r="A142" i="62"/>
  <c r="I102" i="62"/>
  <c r="A102" i="62"/>
  <c r="I88" i="62"/>
  <c r="A88" i="62"/>
  <c r="I138" i="62"/>
  <c r="A138" i="62"/>
  <c r="I119" i="62"/>
  <c r="A119" i="62"/>
  <c r="I302" i="62"/>
  <c r="A302" i="62"/>
  <c r="I80" i="62"/>
  <c r="A80" i="62"/>
  <c r="I55" i="62"/>
  <c r="A55" i="62"/>
  <c r="I239" i="62" l="1"/>
  <c r="A239" i="62"/>
  <c r="I213" i="62"/>
  <c r="A213" i="62"/>
  <c r="I43" i="62"/>
  <c r="A43" i="62"/>
  <c r="I189" i="62"/>
  <c r="A189" i="62"/>
  <c r="I9" i="62"/>
  <c r="A9" i="62"/>
  <c r="I139" i="62"/>
  <c r="A139" i="62"/>
  <c r="I154" i="62"/>
  <c r="A154" i="62"/>
  <c r="I163" i="62"/>
  <c r="A163" i="62"/>
  <c r="I301" i="62"/>
  <c r="A301" i="62"/>
  <c r="I245" i="62"/>
  <c r="A245" i="62"/>
  <c r="I187" i="62"/>
  <c r="A187" i="62"/>
  <c r="A188" i="62"/>
  <c r="I188" i="62"/>
  <c r="I157" i="62"/>
  <c r="A157" i="62"/>
  <c r="A28" i="62"/>
  <c r="I28" i="62"/>
  <c r="I303" i="62"/>
  <c r="A303" i="62"/>
  <c r="A304" i="62"/>
  <c r="I304" i="62"/>
  <c r="I173" i="62" l="1"/>
  <c r="A173" i="62"/>
  <c r="I268" i="62"/>
  <c r="A268" i="62"/>
  <c r="I100" i="62"/>
  <c r="A100" i="62"/>
  <c r="I130" i="62"/>
  <c r="A130" i="62"/>
  <c r="I17" i="62"/>
  <c r="A17" i="62"/>
  <c r="I86" i="62"/>
  <c r="A86" i="62"/>
  <c r="I296" i="62"/>
  <c r="A296" i="62"/>
  <c r="I237" i="62"/>
  <c r="A237" i="62"/>
  <c r="I156" i="62"/>
  <c r="A156" i="62"/>
  <c r="I155" i="62"/>
  <c r="A155" i="62"/>
  <c r="I105" i="62"/>
  <c r="A105" i="62"/>
  <c r="I21" i="62"/>
  <c r="A21" i="62"/>
  <c r="I36" i="62"/>
  <c r="A36" i="62"/>
  <c r="I254" i="62"/>
  <c r="A254" i="62"/>
  <c r="I275" i="62"/>
  <c r="A275" i="62"/>
  <c r="I98" i="62"/>
  <c r="A98" i="62"/>
  <c r="I46" i="62" l="1"/>
  <c r="A46" i="62"/>
  <c r="A152" i="62" l="1"/>
  <c r="I207" i="62" l="1"/>
  <c r="A207" i="62"/>
  <c r="N19" i="75" l="1"/>
  <c r="I30" i="62" l="1"/>
  <c r="I31" i="62"/>
  <c r="I32" i="62"/>
  <c r="I33" i="62"/>
  <c r="I34" i="62"/>
  <c r="I35" i="62"/>
  <c r="I37" i="62"/>
  <c r="I38" i="62"/>
  <c r="I39" i="62"/>
  <c r="I41" i="62"/>
  <c r="I42" i="62"/>
  <c r="I44" i="62"/>
  <c r="I45" i="62"/>
  <c r="I47" i="62"/>
  <c r="I48" i="62"/>
  <c r="I49" i="62"/>
  <c r="I50" i="62"/>
  <c r="I52" i="62"/>
  <c r="I53" i="62"/>
  <c r="I54" i="62"/>
  <c r="I56" i="62"/>
  <c r="I57" i="62"/>
  <c r="I58" i="62"/>
  <c r="I59" i="62"/>
  <c r="I60" i="62"/>
  <c r="I62" i="62"/>
  <c r="I63" i="62"/>
  <c r="I64" i="62"/>
  <c r="I65" i="62"/>
  <c r="I66" i="62"/>
  <c r="I67" i="62"/>
  <c r="I69" i="62"/>
  <c r="I70" i="62"/>
  <c r="I71" i="62"/>
  <c r="I72" i="62"/>
  <c r="I73" i="62"/>
  <c r="I74" i="62"/>
  <c r="I76" i="62"/>
  <c r="I77" i="62"/>
  <c r="I78" i="62"/>
  <c r="I79" i="62"/>
  <c r="I81" i="62"/>
  <c r="I82" i="62"/>
  <c r="I83" i="62"/>
  <c r="I84" i="62"/>
  <c r="I85" i="62"/>
  <c r="I87" i="62"/>
  <c r="I89" i="62"/>
  <c r="I90" i="62"/>
  <c r="I91" i="62"/>
  <c r="I92" i="62"/>
  <c r="I93" i="62"/>
  <c r="I94" i="62"/>
  <c r="I95" i="62"/>
  <c r="I96" i="62"/>
  <c r="I97" i="62"/>
  <c r="I101" i="62"/>
  <c r="I103" i="62"/>
  <c r="I104" i="62"/>
  <c r="I107" i="62"/>
  <c r="I108" i="62"/>
  <c r="I109" i="62"/>
  <c r="I110" i="62"/>
  <c r="I111" i="62"/>
  <c r="I112" i="62"/>
  <c r="I113" i="62"/>
  <c r="I114" i="62"/>
  <c r="I115" i="62"/>
  <c r="I116" i="62"/>
  <c r="I117" i="62"/>
  <c r="I118" i="62"/>
  <c r="I120" i="62"/>
  <c r="I121" i="62"/>
  <c r="I122" i="62"/>
  <c r="I123" i="62"/>
  <c r="I124" i="62"/>
  <c r="I125" i="62"/>
  <c r="I126" i="62"/>
  <c r="I127" i="62"/>
  <c r="I128" i="62"/>
  <c r="I129" i="62"/>
  <c r="I131" i="62"/>
  <c r="I132" i="62"/>
  <c r="I133" i="62"/>
  <c r="I134" i="62"/>
  <c r="I135" i="62"/>
  <c r="I136" i="62"/>
  <c r="I137" i="62"/>
  <c r="I140" i="62"/>
  <c r="I141" i="62"/>
  <c r="I143" i="62"/>
  <c r="I144" i="62"/>
  <c r="I145" i="62"/>
  <c r="I146" i="62"/>
  <c r="I147" i="62"/>
  <c r="I148" i="62"/>
  <c r="I149" i="62"/>
  <c r="I150" i="62"/>
  <c r="I151" i="62"/>
  <c r="I153" i="62"/>
  <c r="I158" i="62"/>
  <c r="I159" i="62"/>
  <c r="I160" i="62"/>
  <c r="I161" i="62"/>
  <c r="I165" i="62"/>
  <c r="I166" i="62"/>
  <c r="I167" i="62"/>
  <c r="I168" i="62"/>
  <c r="I169" i="62"/>
  <c r="I170" i="62"/>
  <c r="I171" i="62"/>
  <c r="I172" i="62"/>
  <c r="I175" i="62"/>
  <c r="I176" i="62"/>
  <c r="I177" i="62"/>
  <c r="I178" i="62"/>
  <c r="I179" i="62"/>
  <c r="I180" i="62"/>
  <c r="I181" i="62"/>
  <c r="I182" i="62"/>
  <c r="I183" i="62"/>
  <c r="I184" i="62"/>
  <c r="I185" i="62"/>
  <c r="I186" i="62"/>
  <c r="I191" i="62"/>
  <c r="I192" i="62"/>
  <c r="I193" i="62"/>
  <c r="I195" i="62"/>
  <c r="I197" i="62"/>
  <c r="I198" i="62"/>
  <c r="I201" i="62"/>
  <c r="I202" i="62"/>
  <c r="I203" i="62"/>
  <c r="I204" i="62"/>
  <c r="I205" i="62"/>
  <c r="I206" i="62"/>
  <c r="I208" i="62"/>
  <c r="I209" i="62"/>
  <c r="I210" i="62"/>
  <c r="I211" i="62"/>
  <c r="I212" i="62"/>
  <c r="I214" i="62"/>
  <c r="I215" i="62"/>
  <c r="I216" i="62"/>
  <c r="I217" i="62"/>
  <c r="I218" i="62"/>
  <c r="I219" i="62"/>
  <c r="I220" i="62"/>
  <c r="I221" i="62"/>
  <c r="I222" i="62"/>
  <c r="I224" i="62"/>
  <c r="I225" i="62"/>
  <c r="I226" i="62"/>
  <c r="I227" i="62"/>
  <c r="I228" i="62"/>
  <c r="I230" i="62"/>
  <c r="I231" i="62"/>
  <c r="I232" i="62"/>
  <c r="I233" i="62"/>
  <c r="I234" i="62"/>
  <c r="I235" i="62"/>
  <c r="I238" i="62"/>
  <c r="I241" i="62"/>
  <c r="I242" i="62"/>
  <c r="I243" i="62"/>
  <c r="I244" i="62"/>
  <c r="I246" i="62"/>
  <c r="I247" i="62"/>
  <c r="I248" i="62"/>
  <c r="I249" i="62"/>
  <c r="I250" i="62"/>
  <c r="I252" i="62"/>
  <c r="I253" i="62"/>
  <c r="I255" i="62"/>
  <c r="I256" i="62"/>
  <c r="I257" i="62"/>
  <c r="I258" i="62"/>
  <c r="I259" i="62"/>
  <c r="I260" i="62"/>
  <c r="I261" i="62"/>
  <c r="I262" i="62"/>
  <c r="I263" i="62"/>
  <c r="I264" i="62"/>
  <c r="I265" i="62"/>
  <c r="I266" i="62"/>
  <c r="I267" i="62"/>
  <c r="I269" i="62"/>
  <c r="I270" i="62"/>
  <c r="I271" i="62"/>
  <c r="I273" i="62"/>
  <c r="I274" i="62"/>
  <c r="I276" i="62"/>
  <c r="I277" i="62"/>
  <c r="I278" i="62"/>
  <c r="I279" i="62"/>
  <c r="I280" i="62"/>
  <c r="I281" i="62"/>
  <c r="I282" i="62"/>
  <c r="I283" i="62"/>
  <c r="I284" i="62"/>
  <c r="I285" i="62"/>
  <c r="I286" i="62"/>
  <c r="I287" i="62"/>
  <c r="I288" i="62"/>
  <c r="I289" i="62"/>
  <c r="I290" i="62"/>
  <c r="I291" i="62"/>
  <c r="I292" i="62"/>
  <c r="I293" i="62"/>
  <c r="I294" i="62"/>
  <c r="I295" i="62"/>
  <c r="I297" i="62"/>
  <c r="I298" i="62"/>
  <c r="I299" i="62"/>
  <c r="I300" i="62"/>
  <c r="I305" i="62"/>
  <c r="I306" i="62"/>
  <c r="I3" i="62"/>
  <c r="I4" i="62"/>
  <c r="I5" i="62"/>
  <c r="I6" i="62"/>
  <c r="I7" i="62"/>
  <c r="I8" i="62"/>
  <c r="I10" i="62"/>
  <c r="I11" i="62"/>
  <c r="I12" i="62"/>
  <c r="I13" i="62"/>
  <c r="I14" i="62"/>
  <c r="I15" i="62"/>
  <c r="I16" i="62"/>
  <c r="I18" i="62"/>
  <c r="I19" i="62"/>
  <c r="I20" i="62"/>
  <c r="I22" i="62"/>
  <c r="I23" i="62"/>
  <c r="I24" i="62"/>
  <c r="I25" i="62"/>
  <c r="I26" i="62"/>
  <c r="I29" i="62"/>
  <c r="A258" i="62" l="1"/>
  <c r="A233" i="62"/>
  <c r="A72" i="62"/>
  <c r="A286" i="62"/>
  <c r="I2" i="62"/>
  <c r="A2" i="62"/>
  <c r="A221" i="62"/>
  <c r="A291" i="62"/>
  <c r="A197" i="62"/>
  <c r="A101" i="62"/>
  <c r="A96" i="62" l="1"/>
  <c r="A146" i="62"/>
  <c r="A198" i="62"/>
  <c r="A230" i="62"/>
  <c r="A89" i="62"/>
  <c r="A216" i="62"/>
  <c r="A97" i="62"/>
  <c r="A3" i="62" l="1"/>
  <c r="A4" i="62"/>
  <c r="A5" i="62"/>
  <c r="A6" i="62"/>
  <c r="A7" i="62"/>
  <c r="A8" i="62"/>
  <c r="A10" i="62"/>
  <c r="A11" i="62"/>
  <c r="A12" i="62"/>
  <c r="A13" i="62"/>
  <c r="A14" i="62"/>
  <c r="A15" i="62"/>
  <c r="A16" i="62"/>
  <c r="A18" i="62"/>
  <c r="A19" i="62"/>
  <c r="A20" i="62"/>
  <c r="A22" i="62"/>
  <c r="A23" i="62"/>
  <c r="A24" i="62"/>
  <c r="A25" i="62"/>
  <c r="A26" i="62"/>
  <c r="A29" i="62"/>
  <c r="A30" i="62"/>
  <c r="A31" i="62"/>
  <c r="A32" i="62"/>
  <c r="A33" i="62"/>
  <c r="A34" i="62"/>
  <c r="A35" i="62"/>
  <c r="A37" i="62"/>
  <c r="A38" i="62"/>
  <c r="A39" i="62"/>
  <c r="A40" i="62"/>
  <c r="A41" i="62"/>
  <c r="A42" i="62"/>
  <c r="A44" i="62"/>
  <c r="A45" i="62"/>
  <c r="A47" i="62"/>
  <c r="A48" i="62"/>
  <c r="A49" i="62"/>
  <c r="A50" i="62"/>
  <c r="A52" i="62"/>
  <c r="A53" i="62"/>
  <c r="A54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9" i="62"/>
  <c r="A70" i="62"/>
  <c r="A71" i="62"/>
  <c r="A73" i="62"/>
  <c r="A74" i="62"/>
  <c r="A76" i="62"/>
  <c r="A77" i="62"/>
  <c r="A78" i="62"/>
  <c r="A79" i="62"/>
  <c r="A81" i="62"/>
  <c r="A82" i="62"/>
  <c r="A83" i="62"/>
  <c r="A84" i="62"/>
  <c r="A85" i="62"/>
  <c r="A87" i="62"/>
  <c r="A90" i="62"/>
  <c r="A91" i="62"/>
  <c r="A92" i="62"/>
  <c r="A93" i="62"/>
  <c r="A94" i="62"/>
  <c r="A95" i="62"/>
  <c r="A103" i="62"/>
  <c r="A104" i="62"/>
  <c r="A107" i="62"/>
  <c r="A108" i="62"/>
  <c r="A109" i="62"/>
  <c r="A110" i="62"/>
  <c r="A111" i="62"/>
  <c r="A112" i="62"/>
  <c r="A113" i="62"/>
  <c r="A114" i="62"/>
  <c r="A115" i="62"/>
  <c r="A116" i="62"/>
  <c r="A117" i="62"/>
  <c r="A118" i="62"/>
  <c r="A120" i="62"/>
  <c r="A121" i="62"/>
  <c r="A122" i="62"/>
  <c r="A123" i="62"/>
  <c r="A124" i="62"/>
  <c r="A125" i="62"/>
  <c r="A126" i="62"/>
  <c r="A127" i="62"/>
  <c r="A128" i="62"/>
  <c r="A129" i="62"/>
  <c r="A131" i="62"/>
  <c r="A132" i="62"/>
  <c r="A133" i="62"/>
  <c r="A134" i="62"/>
  <c r="A135" i="62"/>
  <c r="A136" i="62"/>
  <c r="A137" i="62"/>
  <c r="A140" i="62"/>
  <c r="A141" i="62"/>
  <c r="A143" i="62"/>
  <c r="A144" i="62"/>
  <c r="A145" i="62"/>
  <c r="A147" i="62"/>
  <c r="A148" i="62"/>
  <c r="A149" i="62"/>
  <c r="A150" i="62"/>
  <c r="A151" i="62"/>
  <c r="A153" i="62"/>
  <c r="A158" i="62"/>
  <c r="A159" i="62"/>
  <c r="A160" i="62"/>
  <c r="A161" i="62"/>
  <c r="A165" i="62"/>
  <c r="A166" i="62"/>
  <c r="A167" i="62"/>
  <c r="A168" i="62"/>
  <c r="A169" i="62"/>
  <c r="A170" i="62"/>
  <c r="A171" i="62"/>
  <c r="A172" i="62"/>
  <c r="A175" i="62"/>
  <c r="A176" i="62"/>
  <c r="A177" i="62"/>
  <c r="A178" i="62"/>
  <c r="A179" i="62"/>
  <c r="A180" i="62"/>
  <c r="A181" i="62"/>
  <c r="A182" i="62"/>
  <c r="A183" i="62"/>
  <c r="A184" i="62"/>
  <c r="A185" i="62"/>
  <c r="A186" i="62"/>
  <c r="A191" i="62"/>
  <c r="A192" i="62"/>
  <c r="A193" i="62"/>
  <c r="A195" i="62"/>
  <c r="A201" i="62"/>
  <c r="A202" i="62"/>
  <c r="A203" i="62"/>
  <c r="A204" i="62"/>
  <c r="A205" i="62"/>
  <c r="A206" i="62"/>
  <c r="A208" i="62"/>
  <c r="A209" i="62"/>
  <c r="A210" i="62"/>
  <c r="A211" i="62"/>
  <c r="A212" i="62"/>
  <c r="A214" i="62"/>
  <c r="A215" i="62"/>
  <c r="A217" i="62"/>
  <c r="A218" i="62"/>
  <c r="A219" i="62"/>
  <c r="A220" i="62"/>
  <c r="A222" i="62"/>
  <c r="A224" i="62"/>
  <c r="A225" i="62"/>
  <c r="A226" i="62"/>
  <c r="A227" i="62"/>
  <c r="A228" i="62"/>
  <c r="A232" i="62"/>
  <c r="A231" i="62"/>
  <c r="A234" i="62"/>
  <c r="A235" i="62"/>
  <c r="A238" i="62"/>
  <c r="A241" i="62"/>
  <c r="A242" i="62"/>
  <c r="A243" i="62"/>
  <c r="A244" i="62"/>
  <c r="A246" i="62"/>
  <c r="A247" i="62"/>
  <c r="A248" i="62"/>
  <c r="A249" i="62"/>
  <c r="A250" i="62"/>
  <c r="A252" i="62"/>
  <c r="A253" i="62"/>
  <c r="A255" i="62"/>
  <c r="A256" i="62"/>
  <c r="A257" i="62"/>
  <c r="A259" i="62"/>
  <c r="A260" i="62"/>
  <c r="A261" i="62"/>
  <c r="A262" i="62"/>
  <c r="A263" i="62"/>
  <c r="A264" i="62"/>
  <c r="A265" i="62"/>
  <c r="A266" i="62"/>
  <c r="A267" i="62"/>
  <c r="A269" i="62"/>
  <c r="A270" i="62"/>
  <c r="A271" i="62"/>
  <c r="A273" i="62"/>
  <c r="A274" i="62"/>
  <c r="A276" i="62"/>
  <c r="A277" i="62"/>
  <c r="A278" i="62"/>
  <c r="A279" i="62"/>
  <c r="A280" i="62"/>
  <c r="A281" i="62"/>
  <c r="A282" i="62"/>
  <c r="A283" i="62"/>
  <c r="A284" i="62"/>
  <c r="A285" i="62"/>
  <c r="A287" i="62"/>
  <c r="A288" i="62"/>
  <c r="A289" i="62"/>
  <c r="A290" i="62"/>
  <c r="A292" i="62"/>
  <c r="A293" i="62"/>
  <c r="A294" i="62"/>
  <c r="A295" i="62"/>
  <c r="A297" i="62"/>
  <c r="A298" i="62"/>
  <c r="A299" i="62"/>
  <c r="A300" i="62"/>
  <c r="A305" i="62"/>
  <c r="A306" i="62"/>
  <c r="F308" i="62"/>
  <c r="B99" i="62" s="1"/>
  <c r="N18" i="75"/>
  <c r="N14" i="75"/>
  <c r="N13" i="75"/>
  <c r="N12" i="75"/>
  <c r="N4" i="75"/>
  <c r="N5" i="75"/>
  <c r="N6" i="75"/>
  <c r="N7" i="75"/>
  <c r="N8" i="75"/>
  <c r="N9" i="75"/>
  <c r="N10" i="75"/>
  <c r="N11" i="75"/>
  <c r="N15" i="75"/>
  <c r="N17" i="75"/>
  <c r="N16" i="75"/>
  <c r="N3" i="75"/>
  <c r="B251" i="62" l="1"/>
  <c r="B194" i="62"/>
  <c r="B236" i="62"/>
  <c r="B190" i="62"/>
  <c r="B272" i="62"/>
  <c r="B200" i="62"/>
  <c r="B162" i="62"/>
  <c r="B164" i="62"/>
  <c r="B27" i="62"/>
  <c r="B75" i="62"/>
  <c r="B240" i="62"/>
  <c r="B106" i="62"/>
  <c r="B199" i="62"/>
  <c r="B51" i="62"/>
  <c r="B174" i="62"/>
  <c r="B223" i="62"/>
  <c r="B68" i="62"/>
  <c r="B196" i="62"/>
  <c r="C316" i="62"/>
  <c r="C350" i="62"/>
  <c r="B229" i="62"/>
  <c r="B61" i="62"/>
  <c r="C343" i="62"/>
  <c r="D343" i="62"/>
  <c r="D317" i="62"/>
  <c r="C317" i="62"/>
  <c r="B102" i="62"/>
  <c r="B142" i="62"/>
  <c r="B138" i="62"/>
  <c r="B88" i="62"/>
  <c r="B302" i="62"/>
  <c r="B119" i="62"/>
  <c r="B55" i="62"/>
  <c r="B80" i="62"/>
  <c r="B213" i="62"/>
  <c r="B239" i="62"/>
  <c r="B189" i="62"/>
  <c r="B43" i="62"/>
  <c r="B139" i="62"/>
  <c r="B9" i="62"/>
  <c r="B163" i="62"/>
  <c r="B154" i="62"/>
  <c r="B245" i="62"/>
  <c r="B301" i="62"/>
  <c r="B187" i="62"/>
  <c r="B188" i="62"/>
  <c r="B157" i="62"/>
  <c r="B28" i="62"/>
  <c r="B304" i="62"/>
  <c r="B303" i="62"/>
  <c r="B268" i="62"/>
  <c r="B173" i="62"/>
  <c r="B130" i="62"/>
  <c r="B100" i="62"/>
  <c r="B86" i="62"/>
  <c r="B17" i="62"/>
  <c r="B237" i="62"/>
  <c r="B296" i="62"/>
  <c r="B155" i="62"/>
  <c r="B156" i="62"/>
  <c r="B21" i="62"/>
  <c r="B105" i="62"/>
  <c r="B254" i="62"/>
  <c r="B36" i="62"/>
  <c r="B98" i="62"/>
  <c r="B275" i="62"/>
  <c r="B207" i="62"/>
  <c r="B46" i="62"/>
  <c r="D316" i="62"/>
  <c r="D339" i="62"/>
  <c r="C351" i="62"/>
  <c r="C347" i="62"/>
  <c r="D347" i="62"/>
  <c r="D348" i="62"/>
  <c r="D341" i="62"/>
  <c r="D351" i="62"/>
  <c r="C341" i="62"/>
  <c r="C348" i="62"/>
  <c r="D345" i="62"/>
  <c r="C340" i="62"/>
  <c r="C345" i="62"/>
  <c r="D340" i="62"/>
  <c r="C342" i="62"/>
  <c r="D342" i="62"/>
  <c r="C339" i="62"/>
  <c r="D350" i="62"/>
  <c r="C344" i="62"/>
  <c r="C359" i="62"/>
  <c r="D357" i="62"/>
  <c r="D359" i="62"/>
  <c r="D354" i="62"/>
  <c r="D326" i="62"/>
  <c r="D344" i="62"/>
  <c r="C324" i="62"/>
  <c r="C354" i="62"/>
  <c r="D324" i="62"/>
  <c r="C321" i="62"/>
  <c r="C357" i="62"/>
  <c r="C334" i="62"/>
  <c r="D331" i="62"/>
  <c r="C327" i="62"/>
  <c r="C314" i="62"/>
  <c r="D325" i="62"/>
  <c r="D327" i="62"/>
  <c r="D314" i="62"/>
  <c r="D323" i="62"/>
  <c r="C326" i="62"/>
  <c r="C325" i="62"/>
  <c r="D353" i="62"/>
  <c r="D312" i="62"/>
  <c r="C319" i="62"/>
  <c r="D335" i="62"/>
  <c r="D321" i="62"/>
  <c r="D322" i="62"/>
  <c r="D332" i="62"/>
  <c r="C335" i="62"/>
  <c r="C336" i="62"/>
  <c r="C315" i="62"/>
  <c r="C313" i="62"/>
  <c r="D315" i="62"/>
  <c r="D311" i="62"/>
  <c r="D346" i="62"/>
  <c r="D338" i="62"/>
  <c r="D334" i="62"/>
  <c r="C355" i="62"/>
  <c r="C328" i="62"/>
  <c r="D355" i="62"/>
  <c r="D328" i="62"/>
  <c r="D337" i="62"/>
  <c r="C353" i="62"/>
  <c r="C322" i="62"/>
  <c r="C338" i="62"/>
  <c r="C346" i="62"/>
  <c r="D320" i="62"/>
  <c r="D329" i="62"/>
  <c r="C330" i="62"/>
  <c r="D330" i="62"/>
  <c r="D333" i="62"/>
  <c r="C329" i="62"/>
  <c r="C352" i="62"/>
  <c r="D352" i="62"/>
  <c r="C333" i="62"/>
  <c r="C312" i="62"/>
  <c r="C332" i="62"/>
  <c r="D319" i="62"/>
  <c r="C323" i="62"/>
  <c r="C311" i="62"/>
  <c r="D313" i="62"/>
  <c r="D318" i="62"/>
  <c r="C318" i="62"/>
  <c r="D336" i="62"/>
  <c r="C331" i="62"/>
  <c r="C320" i="62"/>
  <c r="C337" i="62"/>
  <c r="B258" i="62"/>
  <c r="B262" i="62"/>
  <c r="B72" i="62"/>
  <c r="B233" i="62"/>
  <c r="B286" i="62"/>
  <c r="B2" i="62"/>
  <c r="B291" i="62"/>
  <c r="B221" i="62"/>
  <c r="B197" i="62"/>
  <c r="B101" i="62"/>
  <c r="C356" i="62"/>
  <c r="C360" i="62"/>
  <c r="D349" i="62"/>
  <c r="D358" i="62"/>
  <c r="D356" i="62"/>
  <c r="D360" i="62"/>
  <c r="C358" i="62"/>
  <c r="C349" i="62"/>
  <c r="B96" i="62"/>
  <c r="B146" i="62"/>
  <c r="B230" i="62"/>
  <c r="B198" i="62"/>
  <c r="B216" i="62"/>
  <c r="B89" i="62"/>
  <c r="B224" i="62"/>
  <c r="B97" i="62"/>
  <c r="B277" i="62"/>
  <c r="B267" i="62"/>
  <c r="B234" i="62"/>
  <c r="B3" i="62"/>
  <c r="B295" i="62"/>
  <c r="B287" i="62"/>
  <c r="B257" i="62"/>
  <c r="B248" i="62"/>
  <c r="B211" i="62"/>
  <c r="B203" i="62"/>
  <c r="B167" i="62"/>
  <c r="B158" i="62"/>
  <c r="B123" i="62"/>
  <c r="B115" i="62"/>
  <c r="B77" i="62"/>
  <c r="B67" i="62"/>
  <c r="B38" i="62"/>
  <c r="B30" i="62"/>
  <c r="B4" i="62"/>
  <c r="B263" i="62"/>
  <c r="B218" i="62"/>
  <c r="B172" i="62"/>
  <c r="B128" i="62"/>
  <c r="B83" i="62"/>
  <c r="B44" i="62"/>
  <c r="B8" i="62"/>
  <c r="B300" i="62"/>
  <c r="B217" i="62"/>
  <c r="B171" i="62"/>
  <c r="B127" i="62"/>
  <c r="B82" i="62"/>
  <c r="B42" i="62"/>
  <c r="B185" i="62"/>
  <c r="B178" i="62"/>
  <c r="B143" i="62"/>
  <c r="B133" i="62"/>
  <c r="B104" i="62"/>
  <c r="B90" i="62"/>
  <c r="B58" i="62"/>
  <c r="B49" i="62"/>
  <c r="B344" i="62" s="1"/>
  <c r="B18" i="62"/>
  <c r="B10" i="62"/>
  <c r="B282" i="62"/>
  <c r="B243" i="62"/>
  <c r="B193" i="62"/>
  <c r="B149" i="62"/>
  <c r="B111" i="62"/>
  <c r="B63" i="62"/>
  <c r="B24" i="62"/>
  <c r="B281" i="62"/>
  <c r="B242" i="62"/>
  <c r="B192" i="62"/>
  <c r="B148" i="62"/>
  <c r="B110" i="62"/>
  <c r="B62" i="62"/>
  <c r="B23" i="62"/>
  <c r="B292" i="62"/>
  <c r="B285" i="62"/>
  <c r="B273" i="62"/>
  <c r="B266" i="62"/>
  <c r="B253" i="62"/>
  <c r="B341" i="62" s="1"/>
  <c r="B247" i="62"/>
  <c r="B228" i="62"/>
  <c r="B222" i="62"/>
  <c r="B208" i="62"/>
  <c r="B202" i="62"/>
  <c r="B182" i="62"/>
  <c r="B177" i="62"/>
  <c r="B153" i="62"/>
  <c r="B137" i="62"/>
  <c r="B132" i="62"/>
  <c r="B120" i="62"/>
  <c r="B114" i="62"/>
  <c r="B94" i="62"/>
  <c r="B87" i="62"/>
  <c r="B73" i="62"/>
  <c r="B66" i="62"/>
  <c r="B54" i="62"/>
  <c r="B48" i="62"/>
  <c r="B34" i="62"/>
  <c r="B29" i="62"/>
  <c r="B14" i="62"/>
  <c r="B5" i="62"/>
  <c r="B6" i="62"/>
  <c r="B11" i="62"/>
  <c r="B15" i="62"/>
  <c r="B20" i="62"/>
  <c r="B25" i="62"/>
  <c r="B31" i="62"/>
  <c r="B35" i="62"/>
  <c r="B40" i="62"/>
  <c r="B45" i="62"/>
  <c r="B50" i="62"/>
  <c r="B56" i="62"/>
  <c r="B60" i="62"/>
  <c r="B64" i="62"/>
  <c r="B69" i="62"/>
  <c r="B74" i="62"/>
  <c r="B79" i="62"/>
  <c r="B84" i="62"/>
  <c r="B91" i="62"/>
  <c r="B95" i="62"/>
  <c r="B108" i="62"/>
  <c r="B112" i="62"/>
  <c r="B116" i="62"/>
  <c r="B121" i="62"/>
  <c r="B125" i="62"/>
  <c r="B129" i="62"/>
  <c r="B134" i="62"/>
  <c r="B140" i="62"/>
  <c r="B145" i="62"/>
  <c r="B150" i="62"/>
  <c r="B159" i="62"/>
  <c r="B165" i="62"/>
  <c r="B169" i="62"/>
  <c r="B175" i="62"/>
  <c r="B179" i="62"/>
  <c r="B183" i="62"/>
  <c r="B195" i="62"/>
  <c r="B204" i="62"/>
  <c r="B209" i="62"/>
  <c r="B214" i="62"/>
  <c r="B219" i="62"/>
  <c r="B225" i="62"/>
  <c r="B232" i="62"/>
  <c r="B238" i="62"/>
  <c r="B244" i="62"/>
  <c r="B249" i="62"/>
  <c r="B255" i="62"/>
  <c r="B260" i="62"/>
  <c r="B264" i="62"/>
  <c r="B269" i="62"/>
  <c r="B274" i="62"/>
  <c r="B279" i="62"/>
  <c r="B283" i="62"/>
  <c r="B288" i="62"/>
  <c r="B293" i="62"/>
  <c r="B298" i="62"/>
  <c r="B7" i="62"/>
  <c r="B12" i="62"/>
  <c r="B16" i="62"/>
  <c r="B22" i="62"/>
  <c r="B26" i="62"/>
  <c r="B32" i="62"/>
  <c r="B37" i="62"/>
  <c r="B41" i="62"/>
  <c r="B47" i="62"/>
  <c r="B52" i="62"/>
  <c r="B57" i="62"/>
  <c r="B65" i="62"/>
  <c r="B70" i="62"/>
  <c r="B76" i="62"/>
  <c r="B81" i="62"/>
  <c r="B85" i="62"/>
  <c r="B92" i="62"/>
  <c r="B103" i="62"/>
  <c r="B109" i="62"/>
  <c r="B113" i="62"/>
  <c r="B117" i="62"/>
  <c r="B122" i="62"/>
  <c r="B126" i="62"/>
  <c r="B131" i="62"/>
  <c r="B135" i="62"/>
  <c r="B317" i="62" s="1"/>
  <c r="B141" i="62"/>
  <c r="B147" i="62"/>
  <c r="B151" i="62"/>
  <c r="B160" i="62"/>
  <c r="B166" i="62"/>
  <c r="B170" i="62"/>
  <c r="B176" i="62"/>
  <c r="B180" i="62"/>
  <c r="B184" i="62"/>
  <c r="B191" i="62"/>
  <c r="B201" i="62"/>
  <c r="B205" i="62"/>
  <c r="B210" i="62"/>
  <c r="B215" i="62"/>
  <c r="B220" i="62"/>
  <c r="B226" i="62"/>
  <c r="B231" i="62"/>
  <c r="B241" i="62"/>
  <c r="B246" i="62"/>
  <c r="B250" i="62"/>
  <c r="B256" i="62"/>
  <c r="B261" i="62"/>
  <c r="B265" i="62"/>
  <c r="B270" i="62"/>
  <c r="B343" i="62" s="1"/>
  <c r="B276" i="62"/>
  <c r="B280" i="62"/>
  <c r="B284" i="62"/>
  <c r="B289" i="62"/>
  <c r="B294" i="62"/>
  <c r="B299" i="62"/>
  <c r="B297" i="62"/>
  <c r="B290" i="62"/>
  <c r="B278" i="62"/>
  <c r="B271" i="62"/>
  <c r="B259" i="62"/>
  <c r="B252" i="62"/>
  <c r="B235" i="62"/>
  <c r="B227" i="62"/>
  <c r="B212" i="62"/>
  <c r="B206" i="62"/>
  <c r="B186" i="62"/>
  <c r="B181" i="62"/>
  <c r="B168" i="62"/>
  <c r="B161" i="62"/>
  <c r="B144" i="62"/>
  <c r="B136" i="62"/>
  <c r="B124" i="62"/>
  <c r="B118" i="62"/>
  <c r="B107" i="62"/>
  <c r="B93" i="62"/>
  <c r="B78" i="62"/>
  <c r="B71" i="62"/>
  <c r="B59" i="62"/>
  <c r="B53" i="62"/>
  <c r="B39" i="62"/>
  <c r="B33" i="62"/>
  <c r="B19" i="62"/>
  <c r="B13" i="62"/>
  <c r="B354" i="62" l="1"/>
  <c r="B331" i="62"/>
  <c r="B329" i="62"/>
  <c r="B358" i="62"/>
  <c r="B357" i="62"/>
  <c r="B316" i="62"/>
  <c r="B340" i="62"/>
  <c r="B345" i="62"/>
  <c r="B347" i="62"/>
  <c r="B348" i="62"/>
  <c r="B339" i="62"/>
  <c r="B350" i="62"/>
  <c r="B359" i="62"/>
  <c r="B351" i="62"/>
  <c r="B346" i="62"/>
  <c r="B342" i="62"/>
  <c r="B330" i="62"/>
  <c r="B325" i="62"/>
  <c r="B333" i="62"/>
  <c r="B336" i="62"/>
  <c r="B313" i="62"/>
  <c r="B311" i="62"/>
  <c r="B338" i="62"/>
  <c r="B322" i="62"/>
  <c r="B315" i="62"/>
  <c r="B326" i="62"/>
  <c r="B312" i="62"/>
  <c r="B337" i="62"/>
  <c r="B327" i="62"/>
  <c r="B319" i="62"/>
  <c r="B328" i="62"/>
  <c r="B314" i="62"/>
  <c r="B335" i="62"/>
  <c r="B320" i="62"/>
  <c r="B323" i="62"/>
  <c r="B324" i="62"/>
  <c r="B332" i="62"/>
  <c r="B321" i="62"/>
  <c r="B355" i="62"/>
  <c r="B352" i="62"/>
  <c r="B318" i="62"/>
  <c r="B353" i="62"/>
  <c r="B334" i="62"/>
  <c r="B349" i="62"/>
  <c r="B356" i="62"/>
  <c r="B360" i="62"/>
  <c r="A312" i="62" l="1"/>
  <c r="A313" i="62" s="1"/>
  <c r="A314" i="62" s="1"/>
  <c r="A315" i="62" s="1"/>
  <c r="A316" i="62" s="1"/>
  <c r="A317" i="62" s="1"/>
  <c r="A318" i="62" s="1"/>
  <c r="A319" i="62" s="1"/>
  <c r="A320" i="62" s="1"/>
  <c r="A321" i="62" s="1"/>
  <c r="A322" i="62" s="1"/>
  <c r="A323" i="62" s="1"/>
  <c r="A324" i="62" s="1"/>
  <c r="A325" i="62" s="1"/>
  <c r="A326" i="62" s="1"/>
  <c r="A327" i="62" s="1"/>
  <c r="A328" i="62" s="1"/>
  <c r="A329" i="62" s="1"/>
  <c r="A330" i="62" s="1"/>
  <c r="A331" i="62" s="1"/>
  <c r="A332" i="62" s="1"/>
  <c r="A333" i="62" s="1"/>
  <c r="A334" i="62" s="1"/>
  <c r="A335" i="62" s="1"/>
  <c r="A336" i="62" s="1"/>
  <c r="A337" i="62" s="1"/>
  <c r="A338" i="62" s="1"/>
  <c r="A339" i="62" s="1"/>
  <c r="A340" i="62" s="1"/>
  <c r="A341" i="62" s="1"/>
  <c r="A342" i="62" s="1"/>
  <c r="A343" i="62" s="1"/>
  <c r="A344" i="62" s="1"/>
  <c r="A345" i="62" s="1"/>
  <c r="A346" i="62" s="1"/>
  <c r="A347" i="62" s="1"/>
  <c r="A348" i="62" s="1"/>
  <c r="A349" i="62" s="1"/>
  <c r="A350" i="62" s="1"/>
  <c r="A351" i="62" s="1"/>
  <c r="A352" i="62" s="1"/>
  <c r="A353" i="62" s="1"/>
  <c r="A354" i="62" s="1"/>
  <c r="A355" i="62" s="1"/>
  <c r="A356" i="62" s="1"/>
  <c r="A357" i="62" s="1"/>
  <c r="A358" i="62" s="1"/>
  <c r="A359" i="62" s="1"/>
  <c r="A360" i="62" s="1"/>
  <c r="C15" i="75"/>
  <c r="F16" i="75"/>
  <c r="Q15" i="75"/>
  <c r="D6" i="75" l="1"/>
  <c r="K14" i="75"/>
  <c r="E17" i="75"/>
  <c r="D17" i="75"/>
  <c r="I4" i="75"/>
  <c r="F14" i="75"/>
  <c r="I14" i="75"/>
  <c r="D13" i="75"/>
  <c r="I18" i="75"/>
  <c r="Q4" i="75"/>
  <c r="E18" i="75"/>
  <c r="F15" i="75"/>
  <c r="Q18" i="75"/>
  <c r="D3" i="75"/>
  <c r="K9" i="75"/>
  <c r="J16" i="75"/>
  <c r="J15" i="75"/>
  <c r="K13" i="75"/>
  <c r="E4" i="75"/>
  <c r="E6" i="75"/>
  <c r="F13" i="75"/>
  <c r="I16" i="75"/>
  <c r="J10" i="75"/>
  <c r="C10" i="75"/>
  <c r="I15" i="75"/>
  <c r="K7" i="75"/>
  <c r="C18" i="75"/>
  <c r="F5" i="75"/>
  <c r="E8" i="75"/>
  <c r="D11" i="75"/>
  <c r="J14" i="75"/>
  <c r="Q6" i="75"/>
  <c r="J4" i="75"/>
  <c r="Q11" i="75"/>
  <c r="K10" i="75"/>
  <c r="E11" i="75"/>
  <c r="E14" i="75"/>
  <c r="D15" i="75"/>
  <c r="D5" i="75"/>
  <c r="J18" i="75"/>
  <c r="I9" i="75"/>
  <c r="J13" i="75"/>
  <c r="I17" i="75"/>
  <c r="D14" i="75"/>
  <c r="C9" i="75"/>
  <c r="J3" i="75"/>
  <c r="Q16" i="75"/>
  <c r="C4" i="75"/>
  <c r="D10" i="75"/>
  <c r="Q10" i="75"/>
  <c r="K11" i="75"/>
  <c r="C16" i="75"/>
  <c r="F7" i="75"/>
  <c r="J5" i="75"/>
  <c r="Q3" i="75"/>
  <c r="C14" i="75"/>
  <c r="K4" i="75"/>
  <c r="C17" i="75"/>
  <c r="F9" i="75"/>
  <c r="K5" i="75"/>
  <c r="E16" i="75"/>
  <c r="I7" i="75"/>
  <c r="E7" i="75"/>
  <c r="K16" i="75"/>
  <c r="F11" i="75"/>
  <c r="J6" i="75"/>
  <c r="D16" i="75"/>
  <c r="F12" i="75"/>
  <c r="K17" i="75"/>
  <c r="D18" i="75"/>
  <c r="I5" i="75"/>
  <c r="D4" i="75"/>
  <c r="C5" i="75"/>
  <c r="K6" i="75"/>
  <c r="Q14" i="75"/>
  <c r="D9" i="75"/>
  <c r="I10" i="75"/>
  <c r="D7" i="75"/>
  <c r="Q13" i="75"/>
  <c r="I11" i="75"/>
  <c r="K8" i="75"/>
  <c r="E10" i="75"/>
  <c r="F8" i="75"/>
  <c r="C7" i="75"/>
  <c r="K12" i="75"/>
  <c r="E15" i="75"/>
  <c r="I13" i="75"/>
  <c r="J17" i="75"/>
  <c r="F17" i="75"/>
  <c r="F3" i="75"/>
  <c r="E5" i="75"/>
  <c r="E3" i="75"/>
  <c r="K18" i="75"/>
  <c r="I6" i="75"/>
  <c r="C13" i="75"/>
  <c r="Q9" i="75"/>
  <c r="E12" i="75"/>
  <c r="C12" i="75"/>
  <c r="K15" i="75"/>
  <c r="I12" i="75"/>
  <c r="Q12" i="75"/>
  <c r="F18" i="75"/>
  <c r="Q17" i="75"/>
  <c r="I8" i="75"/>
  <c r="J8" i="75"/>
  <c r="C8" i="75"/>
  <c r="J12" i="75"/>
  <c r="E13" i="75"/>
  <c r="J11" i="75"/>
  <c r="F10" i="75"/>
  <c r="K3" i="75"/>
  <c r="F4" i="75"/>
  <c r="Q8" i="75"/>
  <c r="C3" i="75"/>
  <c r="I3" i="75"/>
  <c r="C6" i="75"/>
  <c r="J9" i="75"/>
  <c r="D8" i="75"/>
  <c r="F6" i="75"/>
  <c r="Q7" i="75"/>
  <c r="E9" i="75"/>
  <c r="J7" i="75"/>
  <c r="C11" i="75"/>
  <c r="Q5" i="75"/>
  <c r="D12" i="75"/>
  <c r="C19" i="75"/>
  <c r="Q19" i="75"/>
  <c r="K19" i="75"/>
  <c r="I19" i="75"/>
  <c r="F19" i="75"/>
  <c r="J19" i="75"/>
  <c r="D19" i="75"/>
  <c r="E19" i="75"/>
  <c r="L14" i="75" l="1"/>
  <c r="L18" i="75"/>
  <c r="L4" i="75"/>
  <c r="L10" i="75"/>
  <c r="L16" i="75"/>
  <c r="G15" i="75"/>
  <c r="G17" i="75"/>
  <c r="L15" i="75"/>
  <c r="L7" i="75"/>
  <c r="L9" i="75"/>
  <c r="G14" i="75"/>
  <c r="L13" i="75"/>
  <c r="G16" i="75"/>
  <c r="L5" i="75"/>
  <c r="L11" i="75"/>
  <c r="G7" i="75"/>
  <c r="G9" i="75"/>
  <c r="L17" i="75"/>
  <c r="G18" i="75"/>
  <c r="G4" i="75"/>
  <c r="L6" i="75"/>
  <c r="G5" i="75"/>
  <c r="L12" i="75"/>
  <c r="G11" i="75"/>
  <c r="G12" i="75"/>
  <c r="G10" i="75"/>
  <c r="G13" i="75"/>
  <c r="G3" i="75"/>
  <c r="G8" i="75"/>
  <c r="L8" i="75"/>
  <c r="L3" i="75"/>
  <c r="G6" i="75"/>
  <c r="K20" i="75"/>
  <c r="F20" i="75"/>
  <c r="I20" i="75"/>
  <c r="Q20" i="75"/>
  <c r="E20" i="75"/>
  <c r="D20" i="75"/>
  <c r="J20" i="75"/>
  <c r="G19" i="75"/>
  <c r="C20" i="75"/>
  <c r="L19" i="75"/>
  <c r="O14" i="75" l="1"/>
  <c r="O18" i="75"/>
  <c r="O4" i="75"/>
  <c r="O9" i="75"/>
  <c r="O16" i="75"/>
  <c r="O10" i="75"/>
  <c r="O15" i="75"/>
  <c r="O13" i="75"/>
  <c r="O5" i="75"/>
  <c r="O17" i="75"/>
  <c r="O7" i="75"/>
  <c r="O11" i="75"/>
  <c r="O6" i="75"/>
  <c r="O12" i="75"/>
  <c r="O3" i="75"/>
  <c r="O8" i="75"/>
  <c r="L20" i="75"/>
  <c r="G20" i="75"/>
  <c r="O19" i="75"/>
  <c r="O20" i="75" l="1"/>
</calcChain>
</file>

<file path=xl/sharedStrings.xml><?xml version="1.0" encoding="utf-8"?>
<sst xmlns="http://schemas.openxmlformats.org/spreadsheetml/2006/main" count="2099" uniqueCount="505">
  <si>
    <t>Category</t>
  </si>
  <si>
    <t>M</t>
  </si>
  <si>
    <t>KPL</t>
  </si>
  <si>
    <t>DSH</t>
  </si>
  <si>
    <t>GSK</t>
  </si>
  <si>
    <t>CPLA</t>
  </si>
  <si>
    <t>KHL</t>
  </si>
  <si>
    <t>HSK</t>
  </si>
  <si>
    <t>NOT</t>
  </si>
  <si>
    <t>NLL</t>
  </si>
  <si>
    <t>Coach</t>
  </si>
  <si>
    <t>Club Nr</t>
  </si>
  <si>
    <t>ROYAL BRUSSELS ICE HOCKEY AND SKATING CLUB</t>
  </si>
  <si>
    <t>KUNSTSCHAATSCLUB PIROUETTE LEUVEN</t>
  </si>
  <si>
    <t>CERCLE DES PATINEURS LIEGEOIS</t>
  </si>
  <si>
    <t>AXEL CLUB TOURNAI FEDERE</t>
  </si>
  <si>
    <t>AXEL</t>
  </si>
  <si>
    <t>PLC</t>
  </si>
  <si>
    <t>BSC</t>
  </si>
  <si>
    <t>DIE SWAENE HEIST</t>
  </si>
  <si>
    <t>HASSELTSE SCHAATSCLUB</t>
  </si>
  <si>
    <t>NIEUW OLYMPIA TURNHOUT</t>
  </si>
  <si>
    <t>FINLANDIA SCHAATSCLUB KARELIA (GULLEGEM)</t>
  </si>
  <si>
    <t>PATINAGE LOISIR CAROLEGIEN (CHARLEROI)</t>
  </si>
  <si>
    <t>KUNSTSCHAATSCLUB HEUVELKOUTER LIEDEKERKE</t>
  </si>
  <si>
    <t>GENTSE SCHAATSCLUB KRISTALLIJN</t>
  </si>
  <si>
    <t>NIEUW LUNA LOMMEL</t>
  </si>
  <si>
    <t>KRYOS EEKLO</t>
  </si>
  <si>
    <t>KRE</t>
  </si>
  <si>
    <t>KNH</t>
  </si>
  <si>
    <t>KUNSTSCHAATSCLUB NETEPARK HERENTALS</t>
  </si>
  <si>
    <t>TEMPTATION SKATING CLUB</t>
  </si>
  <si>
    <t>TSC</t>
  </si>
  <si>
    <t>Warmup</t>
  </si>
  <si>
    <t>Judging</t>
  </si>
  <si>
    <t>Ice Resurfacing</t>
  </si>
  <si>
    <t>-</t>
  </si>
  <si>
    <t>ASW</t>
  </si>
  <si>
    <t>ANTARCTICA SKATE WILRIJK</t>
  </si>
  <si>
    <t>Club</t>
  </si>
  <si>
    <t>KHM</t>
  </si>
  <si>
    <t>KUNSTSCHAATSACADEMIE HIVERNIA MECHELEN</t>
  </si>
  <si>
    <t>AKR</t>
  </si>
  <si>
    <t>FSC</t>
  </si>
  <si>
    <t>RBI</t>
  </si>
  <si>
    <t>Free Skating</t>
  </si>
  <si>
    <t>Short Program</t>
  </si>
  <si>
    <t># per WU</t>
  </si>
  <si>
    <t>Programs</t>
  </si>
  <si>
    <t>ADAMS Emma</t>
  </si>
  <si>
    <t>AERTS Britt</t>
  </si>
  <si>
    <t>AKBAY Rana</t>
  </si>
  <si>
    <t>ALENIS Joannie</t>
  </si>
  <si>
    <t>AMOR Malaak</t>
  </si>
  <si>
    <t>ANDRUETAN Jeanne</t>
  </si>
  <si>
    <t>ARICKX Loïs</t>
  </si>
  <si>
    <t>AUSLOOS Manot</t>
  </si>
  <si>
    <t>BAELUS Montana</t>
  </si>
  <si>
    <t>BAGIOLI Irene</t>
  </si>
  <si>
    <t>BALLEUX Héloise</t>
  </si>
  <si>
    <t>BASTIANEN Nena</t>
  </si>
  <si>
    <t>BERNAERTS Rosa-Leah</t>
  </si>
  <si>
    <t>BESSOUDNOVA Nica</t>
  </si>
  <si>
    <t>BRAUNE Pauline</t>
  </si>
  <si>
    <t>BROWARNY Déva</t>
  </si>
  <si>
    <t>BUFFELARD Clémence</t>
  </si>
  <si>
    <t>CASTORINI Giulia</t>
  </si>
  <si>
    <t>CERRADA Vanessa</t>
  </si>
  <si>
    <t>CHERMAN Alisa</t>
  </si>
  <si>
    <t>CHERMAN Polina</t>
  </si>
  <si>
    <t>CHRISTAKIS Dimitri</t>
  </si>
  <si>
    <t>CHRISTAKIS Ioana</t>
  </si>
  <si>
    <t>CLAESSENS Anneleen</t>
  </si>
  <si>
    <t>COLLART Yana</t>
  </si>
  <si>
    <t>COPPENS Beau</t>
  </si>
  <si>
    <t>COPPENS Nora</t>
  </si>
  <si>
    <t>DAINOTTI Aurélie</t>
  </si>
  <si>
    <t>DE BACKER Albane</t>
  </si>
  <si>
    <t>DE BRAUWER Shadé</t>
  </si>
  <si>
    <t>DE GRAEF Line</t>
  </si>
  <si>
    <t>DE HERDT Elise</t>
  </si>
  <si>
    <t>DE PEUTER Stien</t>
  </si>
  <si>
    <t>DE RIJCK Gitte</t>
  </si>
  <si>
    <t>DE VITIS Gloria</t>
  </si>
  <si>
    <t>DE VOS Robbe</t>
  </si>
  <si>
    <t>DE VROEY Marte</t>
  </si>
  <si>
    <t>DEBRA Zora</t>
  </si>
  <si>
    <t>DEFLOOR Hannelore</t>
  </si>
  <si>
    <t>DELSARD Kimani</t>
  </si>
  <si>
    <t>DEMEYER Marthe</t>
  </si>
  <si>
    <t>DENAEIJER Marilyn</t>
  </si>
  <si>
    <t>DENAEIJER Maureen</t>
  </si>
  <si>
    <t>DEVOS Maud</t>
  </si>
  <si>
    <t>DORTU Céline</t>
  </si>
  <si>
    <t>DRIJKONINGEN Aube-Laure</t>
  </si>
  <si>
    <t>DU RANG Keara</t>
  </si>
  <si>
    <t>EL HUSSEINI Mariam</t>
  </si>
  <si>
    <t>FAUCONNIER Norah</t>
  </si>
  <si>
    <t>FEITZ Miroslav</t>
  </si>
  <si>
    <t>FEITZ Yann</t>
  </si>
  <si>
    <t>FLAMING Becky</t>
  </si>
  <si>
    <t>FOULON Anaïs</t>
  </si>
  <si>
    <t>GEERS Edra</t>
  </si>
  <si>
    <t>GENIETS Astrid</t>
  </si>
  <si>
    <t>GENIETS Maite</t>
  </si>
  <si>
    <t>GODA Noa</t>
  </si>
  <si>
    <t>GONZE Julie</t>
  </si>
  <si>
    <t>GORIS Maaike</t>
  </si>
  <si>
    <t>GOVERS Gilles</t>
  </si>
  <si>
    <t>GOYVAERTS Sylke</t>
  </si>
  <si>
    <t>GRYZLO Nina</t>
  </si>
  <si>
    <t>HABETS Maité</t>
  </si>
  <si>
    <t>HAMAYS Maé</t>
  </si>
  <si>
    <t>HEINEN Laura</t>
  </si>
  <si>
    <t>HENDRICKX Loena</t>
  </si>
  <si>
    <t>HENDRICKX Stephanie</t>
  </si>
  <si>
    <t>HONHON Alexiane</t>
  </si>
  <si>
    <t>HONHON Celiane</t>
  </si>
  <si>
    <t>HOVINE Jade</t>
  </si>
  <si>
    <t>HUYBRECHTS Thomas</t>
  </si>
  <si>
    <t>HUYGENS Melina</t>
  </si>
  <si>
    <t>JACOB Elise</t>
  </si>
  <si>
    <t>JACOBS Sunny</t>
  </si>
  <si>
    <t>JANSE Elfya</t>
  </si>
  <si>
    <t>JENNES Charlotte</t>
  </si>
  <si>
    <t>JENNES Jolien</t>
  </si>
  <si>
    <t>KOECK Sevanne</t>
  </si>
  <si>
    <t>KROUGLOV Denis</t>
  </si>
  <si>
    <t>KROUGLOVA Nastya</t>
  </si>
  <si>
    <t>KUCZYNSKA Luiza</t>
  </si>
  <si>
    <t>LAENEN Amber</t>
  </si>
  <si>
    <t>LANNOO Yara</t>
  </si>
  <si>
    <t>LAPADAT Anouk</t>
  </si>
  <si>
    <t>LARNO Yentl</t>
  </si>
  <si>
    <t>LISON Caroline</t>
  </si>
  <si>
    <t>LISON Christopher</t>
  </si>
  <si>
    <t>MAES Matijn</t>
  </si>
  <si>
    <t>MARECHAL Lilia</t>
  </si>
  <si>
    <t>MENALDA Kyana</t>
  </si>
  <si>
    <t>MERSCH Estelle</t>
  </si>
  <si>
    <t>MEULEMANS Stella</t>
  </si>
  <si>
    <t>MICHAUX Romane</t>
  </si>
  <si>
    <t>MICHIELSEN Linske</t>
  </si>
  <si>
    <t>MISSEEUW Charlotte</t>
  </si>
  <si>
    <t>MONGIOVI Prescillia</t>
  </si>
  <si>
    <t>MONTFORT Iris</t>
  </si>
  <si>
    <t>NAVARRA Livia</t>
  </si>
  <si>
    <t>NIJS Elga</t>
  </si>
  <si>
    <t>ONWUKA Oluchi</t>
  </si>
  <si>
    <t>PARMENTIER Clémence</t>
  </si>
  <si>
    <t>PINZARRONE Lily</t>
  </si>
  <si>
    <t>PINZARRONE Nina</t>
  </si>
  <si>
    <t>RAIMO Ilaria</t>
  </si>
  <si>
    <t>RAMOS Daphne</t>
  </si>
  <si>
    <t>RAMOS Penelope</t>
  </si>
  <si>
    <t>RAVYTS Robyn</t>
  </si>
  <si>
    <t>ROBEERST Emilie</t>
  </si>
  <si>
    <t>ROBYNS Liselotte</t>
  </si>
  <si>
    <t>SANS FUENTES Sara Alejandra</t>
  </si>
  <si>
    <t>SARIKAS Marianna</t>
  </si>
  <si>
    <t>SEVERINS Beyoncé</t>
  </si>
  <si>
    <t>SOHET Lou</t>
  </si>
  <si>
    <t>SYZDYKOV Ekaterina</t>
  </si>
  <si>
    <t>SYZDYKOV Polina</t>
  </si>
  <si>
    <t>TINTURIER Chloé</t>
  </si>
  <si>
    <t>TOULMONDE Emilie</t>
  </si>
  <si>
    <t>TRUYE Luna</t>
  </si>
  <si>
    <t>TUMBAS-DE MUNCK Angelina</t>
  </si>
  <si>
    <t>TURKISTAN Selin</t>
  </si>
  <si>
    <t>VAN BRUYSSEL Margaux</t>
  </si>
  <si>
    <t>VAN DEN BOGAERT Lyana</t>
  </si>
  <si>
    <t>VAN DEN BROECK Shaury</t>
  </si>
  <si>
    <t>VAN DEN WIJNGAERT Febe</t>
  </si>
  <si>
    <t>VAN ESPEN Jannick</t>
  </si>
  <si>
    <t>VAN GESTEL Daisy</t>
  </si>
  <si>
    <t>VAN LOOCK Emma</t>
  </si>
  <si>
    <t>VAN MULDERS Maite</t>
  </si>
  <si>
    <t>VAN SANT Tatiana</t>
  </si>
  <si>
    <t>VAN ROOSBROECK Clarisse</t>
  </si>
  <si>
    <t>VAN SCHUERBEEK Luna</t>
  </si>
  <si>
    <t>VAN STEENBERGHE Ilona</t>
  </si>
  <si>
    <t>VAN VALCKENBORGH Isaura</t>
  </si>
  <si>
    <t>VANCOPPERNOLLE Owen</t>
  </si>
  <si>
    <t>VANDEN BUSSCHE Julie</t>
  </si>
  <si>
    <t>VANDEZANDE Luana</t>
  </si>
  <si>
    <t>VANHECKE Lilas</t>
  </si>
  <si>
    <t>VANSANT Bo</t>
  </si>
  <si>
    <t>VERBEECK Jasmine</t>
  </si>
  <si>
    <t>VERBEKE Romée</t>
  </si>
  <si>
    <t>VERBINNEN Danielle</t>
  </si>
  <si>
    <t>VERHAEGEN Caro</t>
  </si>
  <si>
    <t>VERPLANCKE Amina</t>
  </si>
  <si>
    <t>VERPLANKE Soraya</t>
  </si>
  <si>
    <t>VERSCHUEREN Amy</t>
  </si>
  <si>
    <t>VERTRIEST Luna</t>
  </si>
  <si>
    <t>VERVAET Esther</t>
  </si>
  <si>
    <t>VERWERFT Britt</t>
  </si>
  <si>
    <t>VROLIJK Femke</t>
  </si>
  <si>
    <t>WANDELS Rune</t>
  </si>
  <si>
    <t>WILLEM Agnes</t>
  </si>
  <si>
    <t>WOSTYN Anna</t>
  </si>
  <si>
    <t>WOSTYN Sara</t>
  </si>
  <si>
    <t>WOSTYN Tessa</t>
  </si>
  <si>
    <t>ZUSTRUPA Marija</t>
  </si>
  <si>
    <t>Competition type</t>
  </si>
  <si>
    <t>PRE Girls</t>
  </si>
  <si>
    <t>PRE Boys</t>
  </si>
  <si>
    <t>JUN Men B</t>
  </si>
  <si>
    <t>VAN STEEN Sofie</t>
  </si>
  <si>
    <t>GARCET Debby</t>
  </si>
  <si>
    <t>DE RIJCKE Silvie</t>
  </si>
  <si>
    <t>JANSSEN Marion</t>
  </si>
  <si>
    <t>DE COSTER Tineke</t>
  </si>
  <si>
    <t>WESTERLINCK Lieve</t>
  </si>
  <si>
    <t>LAPAIGE Corey</t>
  </si>
  <si>
    <t>MATHIJS Kim</t>
  </si>
  <si>
    <t>RENARD André</t>
  </si>
  <si>
    <t>BOCKLANDT Ans</t>
  </si>
  <si>
    <t>REMEYSEN Lilou</t>
  </si>
  <si>
    <t>GABRIELS Minka</t>
  </si>
  <si>
    <t>LANVU Aurelie</t>
  </si>
  <si>
    <t>VANDEBERGH Morgane</t>
  </si>
  <si>
    <t>DE COSTER Wendy</t>
  </si>
  <si>
    <t>HERMANS Marie</t>
  </si>
  <si>
    <t>MINNOY Debby</t>
  </si>
  <si>
    <t>POPOVA Daria</t>
  </si>
  <si>
    <t>VAN DER PERREN Kevin</t>
  </si>
  <si>
    <t>BAIWIR Clara</t>
  </si>
  <si>
    <t>DENGIS Patricia</t>
  </si>
  <si>
    <t>VAYSSE Jana</t>
  </si>
  <si>
    <t>JACOBS Cathy</t>
  </si>
  <si>
    <t>Family Name + first name</t>
  </si>
  <si>
    <t>M/F</t>
  </si>
  <si>
    <t>Pirouette Skating</t>
  </si>
  <si>
    <t>Select competition :</t>
  </si>
  <si>
    <t>F</t>
  </si>
  <si>
    <t>VERMOTE Marie</t>
  </si>
  <si>
    <t>VERHEYEN Ans</t>
  </si>
  <si>
    <t>BKSC</t>
  </si>
  <si>
    <t>THONET Clara</t>
  </si>
  <si>
    <t>MAFFIOLETTI Alice</t>
  </si>
  <si>
    <t>LISON Melanie</t>
  </si>
  <si>
    <t>GABRIEL Leander</t>
  </si>
  <si>
    <t>GABRIEL Anaïs</t>
  </si>
  <si>
    <t>DECLERCK Chloë</t>
  </si>
  <si>
    <t>ZEEBROEK Niky</t>
  </si>
  <si>
    <t>WILDE Tom</t>
  </si>
  <si>
    <t>VERSCHRAEGE Sylvia</t>
  </si>
  <si>
    <t>VERMEIREN Leen</t>
  </si>
  <si>
    <t>VANCOPPERNOLLE Geoffrey</t>
  </si>
  <si>
    <t>VAN HOUTVINCK Anja</t>
  </si>
  <si>
    <t>VAN DER VELDEN Monique</t>
  </si>
  <si>
    <t>VAN DAELE Kaat</t>
  </si>
  <si>
    <t>VAN BECELAERE Katrien</t>
  </si>
  <si>
    <t>SUY Sandy</t>
  </si>
  <si>
    <t>STEWART Leslie</t>
  </si>
  <si>
    <t>SMITS Luc</t>
  </si>
  <si>
    <t>RONNE Karin</t>
  </si>
  <si>
    <t>PURDIE Catherine</t>
  </si>
  <si>
    <t>PIERS Elisabeth</t>
  </si>
  <si>
    <t>PIEMAN Isabelle</t>
  </si>
  <si>
    <t>NOYNAERT Tom</t>
  </si>
  <si>
    <t>NOTTERDAM Annick</t>
  </si>
  <si>
    <t>MULDER Candy</t>
  </si>
  <si>
    <t>MOSTAERT Mireille</t>
  </si>
  <si>
    <t>MORELLI Dominique</t>
  </si>
  <si>
    <t>LEYS Heidi</t>
  </si>
  <si>
    <t>LAUREYSSEN Liesbeth</t>
  </si>
  <si>
    <t>LAUREYSSEN Caroline</t>
  </si>
  <si>
    <t>JOUINI Sophie</t>
  </si>
  <si>
    <t>HEIRMAN Sylvia</t>
  </si>
  <si>
    <t>DUCROS Sabrina</t>
  </si>
  <si>
    <t>DOCHY Kerstien</t>
  </si>
  <si>
    <t>DIRIX Katrien</t>
  </si>
  <si>
    <t>DE VETTER Shana</t>
  </si>
  <si>
    <t>DE SWART Nathalie</t>
  </si>
  <si>
    <t>DE PRETER Annemie</t>
  </si>
  <si>
    <t>DE LANDTSHEER Chris</t>
  </si>
  <si>
    <t>B competition</t>
  </si>
  <si>
    <t>Miniemen Cup</t>
  </si>
  <si>
    <t>DE CONDE Claudia</t>
  </si>
  <si>
    <t>A competition</t>
  </si>
  <si>
    <t>Belgian Championships</t>
  </si>
  <si>
    <t>DAMMAN Christelle</t>
  </si>
  <si>
    <t>Netepark Cup</t>
  </si>
  <si>
    <t>DAEMS Sandra</t>
  </si>
  <si>
    <t>A+B competition</t>
  </si>
  <si>
    <t>CELERIER Alicia</t>
  </si>
  <si>
    <t>CARDON  Anais</t>
  </si>
  <si>
    <t>Die Swaene Cup</t>
  </si>
  <si>
    <t>Competition</t>
  </si>
  <si>
    <t>AB</t>
  </si>
  <si>
    <t>A</t>
  </si>
  <si>
    <t>B</t>
  </si>
  <si>
    <t>INO Girls A</t>
  </si>
  <si>
    <t>BNO Girls B</t>
  </si>
  <si>
    <t>INO Girls B</t>
  </si>
  <si>
    <t>ANO Girls A</t>
  </si>
  <si>
    <t>ANO Girls B</t>
  </si>
  <si>
    <t>BNO Girls A</t>
  </si>
  <si>
    <t>MIN Boys</t>
  </si>
  <si>
    <t>ANO Boys B</t>
  </si>
  <si>
    <t>INO Boys B</t>
  </si>
  <si>
    <t>BNO Boys A</t>
  </si>
  <si>
    <t>INO Boys A</t>
  </si>
  <si>
    <t>JUN Men A</t>
  </si>
  <si>
    <t>MIN Girls</t>
  </si>
  <si>
    <t>BNO Boys B</t>
  </si>
  <si>
    <t>ANO Boys A</t>
  </si>
  <si>
    <t>SEN Men A</t>
  </si>
  <si>
    <t>SEN Men B</t>
  </si>
  <si>
    <t>Clubnaam</t>
  </si>
  <si>
    <t>ARA</t>
  </si>
  <si>
    <t>BRUGSE KUNSTSCHAATSCLUB</t>
  </si>
  <si>
    <t>CERCLE DE PATINAGE ARTISTIQUE SUR GLACE L'ARABESQUE</t>
  </si>
  <si>
    <t>PRE</t>
  </si>
  <si>
    <t>MIN</t>
  </si>
  <si>
    <t>BNO</t>
  </si>
  <si>
    <t>INO</t>
  </si>
  <si>
    <t>ANO</t>
  </si>
  <si>
    <t>JUN</t>
  </si>
  <si>
    <t>SEN</t>
  </si>
  <si>
    <t>HENNES Myrthe</t>
  </si>
  <si>
    <t>VERSTRAETEN Ann-Sophie</t>
  </si>
  <si>
    <t>SOLLIE Iona</t>
  </si>
  <si>
    <t>VEURINK Jorine</t>
  </si>
  <si>
    <t>KNECHT Katoo</t>
  </si>
  <si>
    <t>DE BOOSER Lore</t>
  </si>
  <si>
    <t>Beker van Liedekerke</t>
  </si>
  <si>
    <t>BENEVENTO Felicia</t>
  </si>
  <si>
    <t>BERVOETS Dot</t>
  </si>
  <si>
    <t>BOLLE Ludivine</t>
  </si>
  <si>
    <t>BREWAEYS Chelsea</t>
  </si>
  <si>
    <t>COPPENRATH Norah</t>
  </si>
  <si>
    <t>COULON Liora</t>
  </si>
  <si>
    <t>FERKET Seven Magdalena</t>
  </si>
  <si>
    <t>HOLTRUST Diedre</t>
  </si>
  <si>
    <t>HYZIEWIEZ Kendra</t>
  </si>
  <si>
    <t>JANSSENS Too</t>
  </si>
  <si>
    <t>MOSQUERA-MACIA Lucia</t>
  </si>
  <si>
    <t>PETERS VERONESI Nina</t>
  </si>
  <si>
    <t>SPRUYT Yentl</t>
  </si>
  <si>
    <t>STAS Charline</t>
  </si>
  <si>
    <t>STROECKX Lize</t>
  </si>
  <si>
    <t>SUY June</t>
  </si>
  <si>
    <t>VAN STAEYEN Julie</t>
  </si>
  <si>
    <t>VANWONTERGHEM Ankie</t>
  </si>
  <si>
    <t>Ice Talent Trophy</t>
  </si>
  <si>
    <t>Antarctica cup</t>
  </si>
  <si>
    <t>Flemish Championships</t>
  </si>
  <si>
    <t>Hivernia Cup</t>
  </si>
  <si>
    <t>Beker van Heist</t>
  </si>
  <si>
    <t>Skate Challenge</t>
  </si>
  <si>
    <t>Beker van de stad Leuven</t>
  </si>
  <si>
    <t>HERRYGERS Carine</t>
  </si>
  <si>
    <t>VANDEN BUSSCHE Amélie</t>
  </si>
  <si>
    <t>LOPEZ Luna Maria</t>
  </si>
  <si>
    <t>DRIJKONINGEN Alexine</t>
  </si>
  <si>
    <t>SCOTT Danya</t>
  </si>
  <si>
    <t>ROGGEMAN Anouk</t>
  </si>
  <si>
    <t>INGELBRECHT Tara</t>
  </si>
  <si>
    <t>VAN HERCK Lotta</t>
  </si>
  <si>
    <t>DE DONCKER Jill</t>
  </si>
  <si>
    <t>DE KONING Ilse</t>
  </si>
  <si>
    <t>CATTEEUW Femke</t>
  </si>
  <si>
    <t>Coupe Christine Colson</t>
  </si>
  <si>
    <t>LUCCHESE Ines</t>
  </si>
  <si>
    <t>Category correction</t>
  </si>
  <si>
    <t>KREMER Alena</t>
  </si>
  <si>
    <t>LE Linh</t>
  </si>
  <si>
    <t>LUYTEN Eva</t>
  </si>
  <si>
    <t>TOT</t>
  </si>
  <si>
    <t>SUBTOT</t>
  </si>
  <si>
    <t>TAIBI Helena</t>
  </si>
  <si>
    <t>ADU Bronze</t>
  </si>
  <si>
    <t>ADU Silver</t>
  </si>
  <si>
    <t>ADU Gold</t>
  </si>
  <si>
    <t>ADU Master</t>
  </si>
  <si>
    <t>DEWINTER Maaike</t>
  </si>
  <si>
    <t>FEUMETIO Jeanne-Ange</t>
  </si>
  <si>
    <t>FREDERICKX Marthe</t>
  </si>
  <si>
    <t>GYSEMANS Yinthe</t>
  </si>
  <si>
    <t>MARTIN Mayline</t>
  </si>
  <si>
    <t>RAMADANI Besian</t>
  </si>
  <si>
    <t>VANDEVELDE Flore</t>
  </si>
  <si>
    <t>VANHOUT Romy</t>
  </si>
  <si>
    <t>VANNIEUWENBORGH Merlijn</t>
  </si>
  <si>
    <t>LISON Mélanie</t>
  </si>
  <si>
    <t>MUGNIER Naomie</t>
  </si>
  <si>
    <t>JÄMSÄ Klaara</t>
  </si>
  <si>
    <t>VERBRAEKEN Jenna</t>
  </si>
  <si>
    <t>VANDERCRUYSSEN Zoë</t>
  </si>
  <si>
    <t>DE SCHEPPER Kaat</t>
  </si>
  <si>
    <t>LEFEVRE Bélana</t>
  </si>
  <si>
    <t>DE NIZZA Amy</t>
  </si>
  <si>
    <t>MAES Maja</t>
  </si>
  <si>
    <t>KEIJERS Kesha</t>
  </si>
  <si>
    <t>VLEMINCKX Luna</t>
  </si>
  <si>
    <t>DE SAEGHER Lisa</t>
  </si>
  <si>
    <t>PURDIE Catherine/ALTARAVICIUTE Ariana</t>
  </si>
  <si>
    <t>ALTARAVICIUTE Ariana</t>
  </si>
  <si>
    <t>INO Girls A Groep 1</t>
  </si>
  <si>
    <t>INO Girls A Groep 2</t>
  </si>
  <si>
    <t>DE SOETE Anouk</t>
  </si>
  <si>
    <t>JORISSEN Zare</t>
  </si>
  <si>
    <t>VERRETH Mirte</t>
  </si>
  <si>
    <t>SOLLIE Indra</t>
  </si>
  <si>
    <t>LIEVENS Milana</t>
  </si>
  <si>
    <t>AAMARA Mohammed</t>
  </si>
  <si>
    <t>VAN DEN BROECK Kyra</t>
  </si>
  <si>
    <t>VAN DEN BROECK Ziva</t>
  </si>
  <si>
    <t>SCHUURMANS Fleur</t>
  </si>
  <si>
    <t>MAGNIN Camille</t>
  </si>
  <si>
    <t>ONCLIN Lyna</t>
  </si>
  <si>
    <t>JUN Men A+B</t>
  </si>
  <si>
    <t>SEN Men A+B</t>
  </si>
  <si>
    <t>BUTZEN Jelle</t>
  </si>
  <si>
    <t>BK</t>
  </si>
  <si>
    <t>VERCAUTEREN Yuna</t>
  </si>
  <si>
    <t>GHYS Charlotte</t>
  </si>
  <si>
    <t>SHORE Joséphine</t>
  </si>
  <si>
    <t>VAN LAERE Yinthe</t>
  </si>
  <si>
    <t>VLSU</t>
  </si>
  <si>
    <t>FFPA</t>
  </si>
  <si>
    <t>REUMERS Daphne</t>
  </si>
  <si>
    <t>LEANDER Gabriel</t>
  </si>
  <si>
    <t>CLUB</t>
  </si>
  <si>
    <t>EFF</t>
  </si>
  <si>
    <t>DE BACKER Myrthe</t>
  </si>
  <si>
    <t>GENIETS Rani</t>
  </si>
  <si>
    <t>VERAGHAENNE Cypriane</t>
  </si>
  <si>
    <t>VAN NEVEL Fien</t>
  </si>
  <si>
    <t>CHRISTIAEN Helena</t>
  </si>
  <si>
    <t>BEULLENS Amber</t>
  </si>
  <si>
    <t>GOOSSENS Phebe</t>
  </si>
  <si>
    <t>LEPOETER Britt</t>
  </si>
  <si>
    <t>LEPOETER Yenthe</t>
  </si>
  <si>
    <t>VAN AERDE Enora</t>
  </si>
  <si>
    <t>WARZEE Gwen</t>
  </si>
  <si>
    <t>FERRÉ Camille</t>
  </si>
  <si>
    <t>BERBEN Haylana</t>
  </si>
  <si>
    <t>JAMART Rachel</t>
  </si>
  <si>
    <t>GHYS Anaïs</t>
  </si>
  <si>
    <t>VANDEZANDE Roselie</t>
  </si>
  <si>
    <t>MATHIJS Josephine</t>
  </si>
  <si>
    <t>CALLEBAUT Pippa</t>
  </si>
  <si>
    <t>LIESSENS-DUJARDIN Hélios</t>
  </si>
  <si>
    <t>NEVENS Illa</t>
  </si>
  <si>
    <t>VAN DEN EYNDE Noor</t>
  </si>
  <si>
    <t>WOUTERS Julie</t>
  </si>
  <si>
    <t>LIU Tiffany</t>
  </si>
  <si>
    <t>LEGROS Emma</t>
  </si>
  <si>
    <t>KLOMPKES Noémie</t>
  </si>
  <si>
    <t>ANRYS Anna Gloria</t>
  </si>
  <si>
    <t>NYS Manon</t>
  </si>
  <si>
    <t>COULONVAL Elise</t>
  </si>
  <si>
    <t>SCHEERS Lena</t>
  </si>
  <si>
    <t>VAN DE POLL Lize</t>
  </si>
  <si>
    <t>ZUSTRUPA Lucija</t>
  </si>
  <si>
    <t>HIOKI Yuka</t>
  </si>
  <si>
    <t>MONTFORT Nadège</t>
  </si>
  <si>
    <t>DE KEERSMAECKER Anouchka</t>
  </si>
  <si>
    <t>DUYSHAVER Eline</t>
  </si>
  <si>
    <t>KEMPS Zoë</t>
  </si>
  <si>
    <t>FIERS Amélie</t>
  </si>
  <si>
    <t>GILISSEN Lore</t>
  </si>
  <si>
    <t>KOUZIUBERDIN Eva</t>
  </si>
  <si>
    <t>TEMPELS Louise</t>
  </si>
  <si>
    <t>Rivierencup</t>
  </si>
  <si>
    <t>Antwerp Diamond Trophy</t>
  </si>
  <si>
    <t>Entry form national competitions</t>
  </si>
  <si>
    <t>IDA</t>
  </si>
  <si>
    <t>FKS</t>
  </si>
  <si>
    <t>JUN Women A</t>
  </si>
  <si>
    <t>SEN Women B</t>
  </si>
  <si>
    <t>SEN Women A</t>
  </si>
  <si>
    <t>JUN Women B</t>
  </si>
  <si>
    <t>ICE DIAMONDS ANTWERPEN</t>
  </si>
  <si>
    <t>JUN Women A+B</t>
  </si>
  <si>
    <t>SEN Women A+B</t>
  </si>
  <si>
    <t>*</t>
  </si>
  <si>
    <t>Withdrawn</t>
  </si>
  <si>
    <t>DEGROOTE Hanne</t>
  </si>
  <si>
    <t>PICHUGOVA Kseniia</t>
  </si>
  <si>
    <t>McGOWAN Lily</t>
  </si>
  <si>
    <t>STOFFELS Xiana</t>
  </si>
  <si>
    <t>ANO Girls</t>
  </si>
  <si>
    <t>POELMANS Axelle</t>
  </si>
  <si>
    <t>DE DONCKER Jolien</t>
  </si>
  <si>
    <t>VAN DE WATER Free</t>
  </si>
  <si>
    <t>GORBACHEVA Irina</t>
  </si>
  <si>
    <t>BULTEEL Apolonia</t>
  </si>
  <si>
    <t>DILLEN Isabella</t>
  </si>
  <si>
    <t>LIU Ming-Yin Céline</t>
  </si>
  <si>
    <t>VANOSMAEL Liene</t>
  </si>
  <si>
    <t>POTGENS Julia</t>
  </si>
  <si>
    <t>OLONGO Rose</t>
  </si>
  <si>
    <t>VAN AALST Bo</t>
  </si>
  <si>
    <t>PEERSMAN Lisa</t>
  </si>
  <si>
    <t>GEUKENS Leni</t>
  </si>
  <si>
    <t>VAN LAER Emma</t>
  </si>
  <si>
    <t>SCHROYEN Jeroen</t>
  </si>
  <si>
    <t>VANNERUM Celeste</t>
  </si>
  <si>
    <t>Last update 14-03-2022</t>
  </si>
  <si>
    <t>Little Ice Talent Trophy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</si>
</sst>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\,\ \ hh:mm"/>
    <numFmt numFmtId="165" formatCode="h:mm:ss;@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theme="2"/>
      <name val="Calibri"/>
      <family val="2"/>
      <scheme val="minor"/>
    </font>
    <font>
      <sz val="14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28" fillId="0" borderId="0"/>
  </cellStyleXfs>
  <cellXfs count="108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6" fillId="0" borderId="0" xfId="0" applyFont="1"/>
    <xf numFmtId="0" fontId="0" fillId="2" borderId="0" xfId="0" applyFill="1"/>
    <xf numFmtId="0" fontId="6" fillId="0" borderId="0" xfId="0" applyFont="1" applyFill="1"/>
    <xf numFmtId="0" fontId="6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2" fillId="0" borderId="0" xfId="2"/>
    <xf numFmtId="0" fontId="5" fillId="0" borderId="1" xfId="0" applyFont="1" applyFill="1" applyBorder="1" applyProtection="1">
      <protection locked="0"/>
    </xf>
    <xf numFmtId="165" fontId="0" fillId="0" borderId="0" xfId="0" applyNumberFormat="1" applyFill="1"/>
    <xf numFmtId="165" fontId="0" fillId="0" borderId="0" xfId="0" applyNumberFormat="1"/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" fontId="0" fillId="0" borderId="0" xfId="0" applyNumberFormat="1"/>
    <xf numFmtId="0" fontId="0" fillId="2" borderId="0" xfId="0" quotePrefix="1" applyFill="1"/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Protection="1">
      <protection hidden="1"/>
    </xf>
    <xf numFmtId="0" fontId="0" fillId="0" borderId="0" xfId="0" applyFill="1" applyProtection="1">
      <protection hidden="1"/>
    </xf>
    <xf numFmtId="164" fontId="0" fillId="0" borderId="0" xfId="0" applyNumberFormat="1" applyFill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6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6" fillId="0" borderId="0" xfId="0" applyFont="1" applyFill="1" applyBorder="1"/>
    <xf numFmtId="0" fontId="0" fillId="0" borderId="0" xfId="0" quotePrefix="1" applyFill="1"/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1" fontId="0" fillId="0" borderId="0" xfId="0" applyNumberFormat="1" applyFill="1"/>
    <xf numFmtId="0" fontId="7" fillId="0" borderId="2" xfId="0" applyFont="1" applyFill="1" applyBorder="1" applyAlignment="1" applyProtection="1">
      <protection hidden="1"/>
    </xf>
    <xf numFmtId="0" fontId="14" fillId="0" borderId="0" xfId="0" applyFont="1" applyFill="1" applyProtection="1">
      <protection hidden="1"/>
    </xf>
    <xf numFmtId="0" fontId="10" fillId="0" borderId="0" xfId="0" applyFont="1" applyFill="1" applyProtection="1">
      <protection hidden="1"/>
    </xf>
    <xf numFmtId="164" fontId="17" fillId="0" borderId="0" xfId="0" applyNumberFormat="1" applyFont="1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164" fontId="5" fillId="4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hidden="1"/>
    </xf>
    <xf numFmtId="165" fontId="17" fillId="0" borderId="0" xfId="0" applyNumberFormat="1" applyFont="1" applyFill="1"/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top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14" fontId="18" fillId="3" borderId="11" xfId="0" applyNumberFormat="1" applyFont="1" applyFill="1" applyBorder="1" applyAlignment="1" applyProtection="1">
      <alignment horizontal="center" vertical="center"/>
      <protection hidden="1"/>
    </xf>
    <xf numFmtId="0" fontId="18" fillId="3" borderId="6" xfId="0" applyFont="1" applyFill="1" applyBorder="1" applyAlignment="1" applyProtection="1">
      <alignment vertical="top"/>
      <protection hidden="1"/>
    </xf>
    <xf numFmtId="0" fontId="8" fillId="3" borderId="9" xfId="0" applyFont="1" applyFill="1" applyBorder="1" applyAlignment="1" applyProtection="1">
      <alignment vertical="top"/>
      <protection hidden="1"/>
    </xf>
    <xf numFmtId="0" fontId="9" fillId="3" borderId="9" xfId="0" applyFont="1" applyFill="1" applyBorder="1" applyAlignment="1" applyProtection="1">
      <alignment vertical="top"/>
      <protection hidden="1"/>
    </xf>
    <xf numFmtId="164" fontId="18" fillId="3" borderId="5" xfId="0" applyNumberFormat="1" applyFont="1" applyFill="1" applyBorder="1" applyAlignment="1" applyProtection="1">
      <alignment horizontal="right" vertical="top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164" fontId="22" fillId="3" borderId="3" xfId="0" applyNumberFormat="1" applyFont="1" applyFill="1" applyBorder="1" applyAlignment="1" applyProtection="1">
      <alignment horizontal="center"/>
      <protection hidden="1"/>
    </xf>
    <xf numFmtId="0" fontId="23" fillId="3" borderId="4" xfId="0" applyFont="1" applyFill="1" applyBorder="1" applyAlignment="1" applyProtection="1">
      <alignment horizontal="center"/>
      <protection hidden="1"/>
    </xf>
    <xf numFmtId="0" fontId="23" fillId="3" borderId="2" xfId="0" applyFont="1" applyFill="1" applyBorder="1" applyAlignment="1" applyProtection="1">
      <alignment horizontal="center"/>
      <protection hidden="1"/>
    </xf>
    <xf numFmtId="0" fontId="18" fillId="3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3" fillId="3" borderId="0" xfId="0" applyFont="1" applyFill="1" applyAlignment="1" applyProtection="1">
      <alignment horizontal="center"/>
      <protection hidden="1"/>
    </xf>
    <xf numFmtId="14" fontId="5" fillId="0" borderId="0" xfId="0" applyNumberFormat="1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Protection="1">
      <protection hidden="1"/>
    </xf>
    <xf numFmtId="0" fontId="8" fillId="3" borderId="9" xfId="0" applyFont="1" applyFill="1" applyBorder="1" applyAlignment="1" applyProtection="1">
      <alignment horizontal="center" vertical="top"/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5" fillId="3" borderId="9" xfId="0" applyFont="1" applyFill="1" applyBorder="1" applyAlignment="1" applyProtection="1">
      <alignment vertical="top"/>
      <protection hidden="1"/>
    </xf>
    <xf numFmtId="0" fontId="5" fillId="0" borderId="1" xfId="0" applyFont="1" applyFill="1" applyBorder="1" applyAlignment="1" applyProtection="1">
      <alignment horizontal="center"/>
      <protection locked="0"/>
    </xf>
    <xf numFmtId="4" fontId="0" fillId="0" borderId="0" xfId="0" applyNumberFormat="1" applyFill="1" applyAlignment="1" applyProtection="1">
      <alignment horizontal="right"/>
      <protection hidden="1"/>
    </xf>
    <xf numFmtId="4" fontId="0" fillId="0" borderId="0" xfId="0" applyNumberFormat="1" applyFill="1" applyProtection="1">
      <protection hidden="1"/>
    </xf>
    <xf numFmtId="4" fontId="14" fillId="0" borderId="0" xfId="0" applyNumberFormat="1" applyFont="1" applyFill="1" applyAlignment="1" applyProtection="1">
      <alignment horizontal="right"/>
      <protection hidden="1"/>
    </xf>
    <xf numFmtId="4" fontId="14" fillId="0" borderId="0" xfId="0" applyNumberFormat="1" applyFont="1" applyFill="1" applyProtection="1">
      <protection hidden="1"/>
    </xf>
    <xf numFmtId="4" fontId="5" fillId="0" borderId="0" xfId="0" applyNumberFormat="1" applyFont="1" applyFill="1" applyAlignment="1" applyProtection="1">
      <alignment horizontal="right"/>
      <protection hidden="1"/>
    </xf>
    <xf numFmtId="4" fontId="5" fillId="0" borderId="0" xfId="0" applyNumberFormat="1" applyFont="1" applyFill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4" fontId="0" fillId="0" borderId="0" xfId="0" applyNumberFormat="1" applyProtection="1">
      <protection hidden="1"/>
    </xf>
    <xf numFmtId="4" fontId="21" fillId="0" borderId="0" xfId="0" applyNumberFormat="1" applyFont="1" applyFill="1" applyBorder="1" applyAlignment="1" applyProtection="1">
      <alignment horizontal="right" vertical="top"/>
      <protection hidden="1"/>
    </xf>
    <xf numFmtId="4" fontId="21" fillId="0" borderId="0" xfId="0" applyNumberFormat="1" applyFont="1" applyFill="1" applyBorder="1" applyAlignment="1" applyProtection="1">
      <alignment vertical="top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horizontal="right"/>
      <protection hidden="1"/>
    </xf>
    <xf numFmtId="4" fontId="3" fillId="0" borderId="0" xfId="0" applyNumberFormat="1" applyFont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horizontal="right"/>
      <protection hidden="1"/>
    </xf>
    <xf numFmtId="4" fontId="5" fillId="0" borderId="0" xfId="0" applyNumberFormat="1" applyFont="1" applyProtection="1">
      <protection hidden="1"/>
    </xf>
    <xf numFmtId="4" fontId="10" fillId="0" borderId="0" xfId="0" applyNumberFormat="1" applyFont="1" applyFill="1" applyAlignment="1" applyProtection="1">
      <alignment horizontal="right"/>
      <protection hidden="1"/>
    </xf>
    <xf numFmtId="4" fontId="10" fillId="0" borderId="0" xfId="0" applyNumberFormat="1" applyFont="1" applyAlignment="1" applyProtection="1">
      <alignment horizontal="right"/>
      <protection hidden="1"/>
    </xf>
    <xf numFmtId="4" fontId="26" fillId="0" borderId="0" xfId="0" applyNumberFormat="1" applyFont="1" applyFill="1" applyBorder="1" applyAlignment="1" applyProtection="1">
      <alignment horizontal="right" vertical="top"/>
      <protection hidden="1"/>
    </xf>
    <xf numFmtId="4" fontId="10" fillId="0" borderId="0" xfId="0" applyNumberFormat="1" applyFont="1" applyFill="1" applyBorder="1" applyAlignment="1" applyProtection="1">
      <alignment horizontal="right" vertical="center"/>
      <protection hidden="1"/>
    </xf>
    <xf numFmtId="4" fontId="27" fillId="0" borderId="0" xfId="0" applyNumberFormat="1" applyFont="1" applyAlignment="1" applyProtection="1">
      <alignment horizontal="right"/>
      <protection hidden="1"/>
    </xf>
    <xf numFmtId="0" fontId="18" fillId="3" borderId="10" xfId="0" applyFont="1" applyFill="1" applyBorder="1" applyAlignment="1" applyProtection="1">
      <alignment horizontal="left" vertical="center"/>
      <protection hidden="1"/>
    </xf>
    <xf numFmtId="0" fontId="18" fillId="3" borderId="0" xfId="0" applyFont="1" applyFill="1" applyBorder="1" applyAlignment="1" applyProtection="1">
      <alignment horizontal="left" vertical="center"/>
      <protection hidden="1"/>
    </xf>
    <xf numFmtId="0" fontId="24" fillId="5" borderId="8" xfId="0" applyFont="1" applyFill="1" applyBorder="1" applyAlignment="1" applyProtection="1">
      <alignment horizontal="left" vertical="center"/>
      <protection locked="0"/>
    </xf>
    <xf numFmtId="0" fontId="24" fillId="5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2" builtinId="8"/>
    <cellStyle name="Hyperlink 2" xfId="4" xr:uid="{00000000-0005-0000-0000-000001000000}"/>
    <cellStyle name="Standaard" xfId="0" builtinId="0"/>
    <cellStyle name="Standaard 2" xfId="1" xr:uid="{00000000-0005-0000-0000-000003000000}"/>
    <cellStyle name="Standaard 3" xfId="3" xr:uid="{00000000-0005-0000-0000-000004000000}"/>
    <cellStyle name="Standaard 4" xfId="5" xr:uid="{DE67657D-F4CB-4C8F-9A0B-97E45F0CDC49}"/>
  </cellStyles>
  <dxfs count="54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0" tint="-0.34998626667073579"/>
      </font>
    </dxf>
    <dxf>
      <font>
        <color rgb="FFFF0000"/>
      </font>
    </dxf>
  </dxfs>
  <tableStyles count="0" defaultTableStyle="TableStyleMedium2" defaultPivotStyle="PivotStyleLight16"/>
  <colors>
    <mruColors>
      <color rgb="FF666633"/>
      <color rgb="FFFCFC9E"/>
      <color rgb="FFEA7C02"/>
      <color rgb="FFFFFF99"/>
      <color rgb="FF33CC33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361"/>
  <sheetViews>
    <sheetView showRowColHeaders="0" tabSelected="1" topLeftCell="A307" zoomScale="91" zoomScaleNormal="91" workbookViewId="0">
      <selection activeCell="D308" sqref="D308:E308"/>
    </sheetView>
  </sheetViews>
  <sheetFormatPr defaultColWidth="9.1015625" defaultRowHeight="14.4" x14ac:dyDescent="0.55000000000000004"/>
  <cols>
    <col min="1" max="1" width="4.68359375" style="19" customWidth="1"/>
    <col min="2" max="2" width="16.68359375" style="16" customWidth="1"/>
    <col min="3" max="3" width="4.68359375" style="18" customWidth="1"/>
    <col min="4" max="4" width="10.68359375" style="18" customWidth="1"/>
    <col min="5" max="5" width="32.68359375" style="16" customWidth="1"/>
    <col min="6" max="6" width="38.3125" style="16" customWidth="1"/>
    <col min="7" max="7" width="14.68359375" style="16" customWidth="1"/>
    <col min="8" max="8" width="16.68359375" style="17" customWidth="1"/>
    <col min="9" max="9" width="18" style="16" customWidth="1"/>
    <col min="10" max="10" width="9.1015625" style="18" customWidth="1"/>
    <col min="11" max="13" width="9.1015625" style="89" customWidth="1"/>
    <col min="14" max="14" width="1.578125" style="90" customWidth="1"/>
    <col min="15" max="15" width="9.1015625" style="100" customWidth="1"/>
    <col min="16" max="24" width="9.1015625" style="16" customWidth="1"/>
    <col min="25" max="16384" width="9.1015625" style="16"/>
  </cols>
  <sheetData>
    <row r="1" spans="1:15" s="23" customFormat="1" hidden="1" x14ac:dyDescent="0.55000000000000004">
      <c r="A1" s="19" t="s">
        <v>0</v>
      </c>
      <c r="B1" s="23" t="s">
        <v>0</v>
      </c>
      <c r="C1" s="40" t="s">
        <v>232</v>
      </c>
      <c r="D1" s="40" t="s">
        <v>39</v>
      </c>
      <c r="E1" s="23" t="s">
        <v>231</v>
      </c>
      <c r="F1" s="23" t="s">
        <v>10</v>
      </c>
      <c r="G1" s="23" t="s">
        <v>292</v>
      </c>
      <c r="H1" s="24" t="s">
        <v>293</v>
      </c>
      <c r="I1" s="38" t="s">
        <v>291</v>
      </c>
      <c r="J1" s="40"/>
      <c r="K1" s="83"/>
      <c r="L1" s="83"/>
      <c r="M1" s="83"/>
      <c r="N1" s="84"/>
      <c r="O1" s="99"/>
    </row>
    <row r="2" spans="1:15" s="23" customFormat="1" hidden="1" x14ac:dyDescent="0.55000000000000004">
      <c r="A2" s="27" t="str">
        <f t="shared" ref="A2:A107" si="0">E2</f>
        <v>AAMARA Mohammed</v>
      </c>
      <c r="B2" s="19" t="str">
        <f t="shared" ref="B2:B33" si="1">IF($F$308="B competition",H2,IF($F$308="A competition",G2,I2))</f>
        <v>BNO Boys A</v>
      </c>
      <c r="C2" s="41" t="s">
        <v>1</v>
      </c>
      <c r="D2" s="41" t="s">
        <v>40</v>
      </c>
      <c r="E2" s="19" t="s">
        <v>408</v>
      </c>
      <c r="F2" s="19" t="s">
        <v>400</v>
      </c>
      <c r="G2" s="19" t="s">
        <v>303</v>
      </c>
      <c r="H2" s="69" t="s">
        <v>303</v>
      </c>
      <c r="I2" s="38" t="str">
        <f t="shared" ref="I2:I77" si="2">IF(G2&lt;&gt;"-",G2,H2)</f>
        <v>BNO Boys A</v>
      </c>
      <c r="J2" s="40"/>
      <c r="K2" s="83"/>
      <c r="L2" s="83"/>
      <c r="M2" s="83"/>
      <c r="N2" s="84"/>
      <c r="O2" s="99"/>
    </row>
    <row r="3" spans="1:15" s="23" customFormat="1" hidden="1" x14ac:dyDescent="0.55000000000000004">
      <c r="A3" s="27" t="str">
        <f>E3</f>
        <v>ADAMS Emma</v>
      </c>
      <c r="B3" s="19" t="str">
        <f t="shared" si="1"/>
        <v>INO Girls B</v>
      </c>
      <c r="C3" s="41" t="s">
        <v>235</v>
      </c>
      <c r="D3" s="41" t="s">
        <v>3</v>
      </c>
      <c r="E3" s="19" t="s">
        <v>49</v>
      </c>
      <c r="F3" s="19" t="s">
        <v>227</v>
      </c>
      <c r="G3" s="19" t="s">
        <v>36</v>
      </c>
      <c r="H3" s="69" t="s">
        <v>296</v>
      </c>
      <c r="I3" s="38" t="str">
        <f t="shared" si="2"/>
        <v>INO Girls B</v>
      </c>
      <c r="J3" s="40"/>
      <c r="K3" s="83"/>
      <c r="L3" s="83"/>
      <c r="M3" s="83"/>
      <c r="N3" s="84"/>
      <c r="O3" s="99"/>
    </row>
    <row r="4" spans="1:15" s="23" customFormat="1" hidden="1" x14ac:dyDescent="0.55000000000000004">
      <c r="A4" s="27" t="str">
        <f>E4</f>
        <v>AERTS Britt</v>
      </c>
      <c r="B4" s="19" t="str">
        <f t="shared" si="1"/>
        <v>INO Girls B</v>
      </c>
      <c r="C4" s="41" t="s">
        <v>235</v>
      </c>
      <c r="D4" s="41" t="s">
        <v>471</v>
      </c>
      <c r="E4" s="19" t="s">
        <v>50</v>
      </c>
      <c r="F4" s="19" t="s">
        <v>217</v>
      </c>
      <c r="G4" s="42" t="s">
        <v>36</v>
      </c>
      <c r="H4" s="69" t="s">
        <v>296</v>
      </c>
      <c r="I4" s="38" t="str">
        <f t="shared" si="2"/>
        <v>INO Girls B</v>
      </c>
      <c r="J4" s="40"/>
      <c r="K4" s="83"/>
      <c r="L4" s="83"/>
      <c r="M4" s="83"/>
      <c r="N4" s="84"/>
      <c r="O4" s="99"/>
    </row>
    <row r="5" spans="1:15" s="23" customFormat="1" hidden="1" x14ac:dyDescent="0.55000000000000004">
      <c r="A5" s="27" t="str">
        <f t="shared" si="0"/>
        <v>AKBAY Rana</v>
      </c>
      <c r="B5" s="19" t="str">
        <f t="shared" si="1"/>
        <v>JUN Women A</v>
      </c>
      <c r="C5" s="41" t="s">
        <v>235</v>
      </c>
      <c r="D5" s="41" t="s">
        <v>37</v>
      </c>
      <c r="E5" s="19" t="s">
        <v>51</v>
      </c>
      <c r="F5" s="19" t="s">
        <v>416</v>
      </c>
      <c r="G5" s="19" t="s">
        <v>473</v>
      </c>
      <c r="H5" s="69" t="s">
        <v>473</v>
      </c>
      <c r="I5" s="38" t="str">
        <f t="shared" si="2"/>
        <v>JUN Women A</v>
      </c>
      <c r="J5" s="40"/>
      <c r="K5" s="83"/>
      <c r="L5" s="83"/>
      <c r="M5" s="83"/>
      <c r="N5" s="84"/>
      <c r="O5" s="99"/>
    </row>
    <row r="6" spans="1:15" s="23" customFormat="1" hidden="1" x14ac:dyDescent="0.55000000000000004">
      <c r="A6" s="27" t="str">
        <f t="shared" si="0"/>
        <v>ALENIS Joannie</v>
      </c>
      <c r="B6" s="19" t="str">
        <f t="shared" si="1"/>
        <v>JUN Women A</v>
      </c>
      <c r="C6" s="41" t="s">
        <v>235</v>
      </c>
      <c r="D6" s="41" t="s">
        <v>37</v>
      </c>
      <c r="E6" s="19" t="s">
        <v>52</v>
      </c>
      <c r="F6" s="19" t="s">
        <v>288</v>
      </c>
      <c r="G6" s="19" t="s">
        <v>473</v>
      </c>
      <c r="H6" s="69" t="s">
        <v>473</v>
      </c>
      <c r="I6" s="38" t="str">
        <f t="shared" si="2"/>
        <v>JUN Women A</v>
      </c>
      <c r="J6" s="40"/>
      <c r="K6" s="83"/>
      <c r="L6" s="83"/>
      <c r="M6" s="83"/>
      <c r="N6" s="84"/>
      <c r="O6" s="99"/>
    </row>
    <row r="7" spans="1:15" s="23" customFormat="1" hidden="1" x14ac:dyDescent="0.55000000000000004">
      <c r="A7" s="27" t="str">
        <f>E7</f>
        <v>AMOR Malaak</v>
      </c>
      <c r="B7" s="19" t="str">
        <f t="shared" si="1"/>
        <v>BNO Girls A</v>
      </c>
      <c r="C7" s="41" t="s">
        <v>235</v>
      </c>
      <c r="D7" s="41" t="s">
        <v>6</v>
      </c>
      <c r="E7" s="19" t="s">
        <v>53</v>
      </c>
      <c r="F7" s="19" t="s">
        <v>287</v>
      </c>
      <c r="G7" s="19" t="s">
        <v>299</v>
      </c>
      <c r="H7" s="69" t="s">
        <v>299</v>
      </c>
      <c r="I7" s="38" t="str">
        <f t="shared" si="2"/>
        <v>BNO Girls A</v>
      </c>
      <c r="J7" s="40"/>
      <c r="K7" s="83"/>
      <c r="L7" s="83"/>
      <c r="M7" s="83"/>
      <c r="N7" s="84"/>
      <c r="O7" s="99"/>
    </row>
    <row r="8" spans="1:15" s="23" customFormat="1" hidden="1" x14ac:dyDescent="0.55000000000000004">
      <c r="A8" s="27" t="str">
        <f t="shared" si="0"/>
        <v>ANDRUETAN Jeanne</v>
      </c>
      <c r="B8" s="19" t="str">
        <f t="shared" si="1"/>
        <v>INO Girls B</v>
      </c>
      <c r="C8" s="41" t="s">
        <v>235</v>
      </c>
      <c r="D8" s="41" t="s">
        <v>6</v>
      </c>
      <c r="E8" s="19" t="s">
        <v>54</v>
      </c>
      <c r="F8" s="19" t="s">
        <v>285</v>
      </c>
      <c r="G8" s="19" t="s">
        <v>36</v>
      </c>
      <c r="H8" s="69" t="s">
        <v>296</v>
      </c>
      <c r="I8" s="38" t="str">
        <f t="shared" si="2"/>
        <v>INO Girls B</v>
      </c>
      <c r="J8" s="40"/>
      <c r="K8" s="83"/>
      <c r="L8" s="83"/>
      <c r="M8" s="83"/>
      <c r="N8" s="84"/>
      <c r="O8" s="99"/>
    </row>
    <row r="9" spans="1:15" s="23" customFormat="1" hidden="1" x14ac:dyDescent="0.55000000000000004">
      <c r="A9" s="27" t="str">
        <f t="shared" si="0"/>
        <v>ANRYS Anna Gloria</v>
      </c>
      <c r="B9" s="19" t="str">
        <f t="shared" si="1"/>
        <v>MIN Girls</v>
      </c>
      <c r="C9" s="41" t="s">
        <v>235</v>
      </c>
      <c r="D9" s="41" t="s">
        <v>2</v>
      </c>
      <c r="E9" s="19" t="s">
        <v>453</v>
      </c>
      <c r="F9" s="19" t="s">
        <v>283</v>
      </c>
      <c r="G9" s="19" t="s">
        <v>36</v>
      </c>
      <c r="H9" s="69" t="s">
        <v>306</v>
      </c>
      <c r="I9" s="38" t="str">
        <f t="shared" si="2"/>
        <v>MIN Girls</v>
      </c>
      <c r="J9" s="40"/>
      <c r="K9" s="83"/>
      <c r="L9" s="83"/>
      <c r="M9" s="83"/>
      <c r="N9" s="84"/>
      <c r="O9" s="99"/>
    </row>
    <row r="10" spans="1:15" s="23" customFormat="1" hidden="1" x14ac:dyDescent="0.55000000000000004">
      <c r="A10" s="27" t="str">
        <f t="shared" si="0"/>
        <v>ARICKX Loïs</v>
      </c>
      <c r="B10" s="19" t="str">
        <f t="shared" si="1"/>
        <v>SEN Women B</v>
      </c>
      <c r="C10" s="41" t="s">
        <v>235</v>
      </c>
      <c r="D10" s="41" t="s">
        <v>4</v>
      </c>
      <c r="E10" s="19" t="s">
        <v>55</v>
      </c>
      <c r="F10" s="19" t="s">
        <v>280</v>
      </c>
      <c r="G10" s="19" t="s">
        <v>36</v>
      </c>
      <c r="H10" s="69" t="s">
        <v>474</v>
      </c>
      <c r="I10" s="38" t="str">
        <f t="shared" si="2"/>
        <v>SEN Women B</v>
      </c>
      <c r="J10" s="40"/>
      <c r="K10" s="83"/>
      <c r="L10" s="83"/>
      <c r="M10" s="83"/>
      <c r="N10" s="84"/>
      <c r="O10" s="99"/>
    </row>
    <row r="11" spans="1:15" s="23" customFormat="1" hidden="1" x14ac:dyDescent="0.55000000000000004">
      <c r="A11" s="27" t="str">
        <f t="shared" si="0"/>
        <v>AUSLOOS Manot</v>
      </c>
      <c r="B11" s="19" t="str">
        <f t="shared" si="1"/>
        <v>MIN Girls</v>
      </c>
      <c r="C11" s="41" t="s">
        <v>235</v>
      </c>
      <c r="D11" s="41" t="s">
        <v>3</v>
      </c>
      <c r="E11" s="19" t="s">
        <v>56</v>
      </c>
      <c r="F11" s="19" t="s">
        <v>222</v>
      </c>
      <c r="G11" s="19" t="s">
        <v>36</v>
      </c>
      <c r="H11" s="69" t="s">
        <v>306</v>
      </c>
      <c r="I11" s="38" t="str">
        <f t="shared" si="2"/>
        <v>MIN Girls</v>
      </c>
      <c r="J11" s="40"/>
      <c r="K11" s="83"/>
      <c r="L11" s="83"/>
      <c r="M11" s="83"/>
      <c r="N11" s="84"/>
      <c r="O11" s="99"/>
    </row>
    <row r="12" spans="1:15" s="23" customFormat="1" hidden="1" x14ac:dyDescent="0.55000000000000004">
      <c r="A12" s="27" t="str">
        <f t="shared" si="0"/>
        <v>BAELUS Montana</v>
      </c>
      <c r="B12" s="19" t="str">
        <f t="shared" si="1"/>
        <v>ANO Girls B</v>
      </c>
      <c r="C12" s="41" t="s">
        <v>235</v>
      </c>
      <c r="D12" s="41" t="s">
        <v>8</v>
      </c>
      <c r="E12" s="19" t="s">
        <v>57</v>
      </c>
      <c r="F12" s="19" t="s">
        <v>277</v>
      </c>
      <c r="G12" s="19" t="s">
        <v>36</v>
      </c>
      <c r="H12" s="69" t="s">
        <v>298</v>
      </c>
      <c r="I12" s="38" t="str">
        <f t="shared" si="2"/>
        <v>ANO Girls B</v>
      </c>
      <c r="J12" s="40"/>
      <c r="K12" s="83"/>
      <c r="L12" s="83"/>
      <c r="M12" s="83"/>
      <c r="N12" s="84"/>
      <c r="O12" s="99"/>
    </row>
    <row r="13" spans="1:15" s="23" customFormat="1" hidden="1" x14ac:dyDescent="0.55000000000000004">
      <c r="A13" s="27" t="str">
        <f t="shared" si="0"/>
        <v>BAGIOLI Irene</v>
      </c>
      <c r="B13" s="19" t="str">
        <f t="shared" si="1"/>
        <v>INO Girls A</v>
      </c>
      <c r="C13" s="41" t="s">
        <v>235</v>
      </c>
      <c r="D13" s="41" t="s">
        <v>40</v>
      </c>
      <c r="E13" s="19" t="s">
        <v>58</v>
      </c>
      <c r="F13" s="19" t="s">
        <v>276</v>
      </c>
      <c r="G13" s="19" t="s">
        <v>294</v>
      </c>
      <c r="H13" s="69" t="s">
        <v>294</v>
      </c>
      <c r="I13" s="38" t="str">
        <f t="shared" si="2"/>
        <v>INO Girls A</v>
      </c>
      <c r="J13" s="40"/>
      <c r="K13" s="83"/>
      <c r="L13" s="83"/>
      <c r="M13" s="83"/>
      <c r="N13" s="84"/>
      <c r="O13" s="99"/>
    </row>
    <row r="14" spans="1:15" s="23" customFormat="1" hidden="1" x14ac:dyDescent="0.55000000000000004">
      <c r="A14" s="27" t="str">
        <f t="shared" si="0"/>
        <v>BALLEUX Héloise</v>
      </c>
      <c r="B14" s="19" t="str">
        <f t="shared" si="1"/>
        <v>BNO Girls B</v>
      </c>
      <c r="C14" s="41" t="s">
        <v>235</v>
      </c>
      <c r="D14" s="41" t="s">
        <v>2</v>
      </c>
      <c r="E14" s="19" t="s">
        <v>59</v>
      </c>
      <c r="F14" s="19" t="s">
        <v>210</v>
      </c>
      <c r="G14" s="19" t="s">
        <v>36</v>
      </c>
      <c r="H14" s="69" t="s">
        <v>295</v>
      </c>
      <c r="I14" s="38" t="str">
        <f t="shared" si="2"/>
        <v>BNO Girls B</v>
      </c>
      <c r="J14" s="40"/>
      <c r="K14" s="83"/>
      <c r="L14" s="83"/>
      <c r="M14" s="83"/>
      <c r="N14" s="84"/>
      <c r="O14" s="99"/>
    </row>
    <row r="15" spans="1:15" s="23" customFormat="1" hidden="1" x14ac:dyDescent="0.55000000000000004">
      <c r="A15" s="27" t="str">
        <f t="shared" si="0"/>
        <v>BASTIANEN Nena</v>
      </c>
      <c r="B15" s="19" t="str">
        <f t="shared" si="1"/>
        <v>ANO Girls A</v>
      </c>
      <c r="C15" s="41" t="s">
        <v>235</v>
      </c>
      <c r="D15" s="41" t="s">
        <v>7</v>
      </c>
      <c r="E15" s="19" t="s">
        <v>60</v>
      </c>
      <c r="F15" s="19" t="s">
        <v>275</v>
      </c>
      <c r="G15" s="19" t="s">
        <v>297</v>
      </c>
      <c r="H15" s="69" t="s">
        <v>297</v>
      </c>
      <c r="I15" s="38" t="str">
        <f t="shared" si="2"/>
        <v>ANO Girls A</v>
      </c>
      <c r="J15" s="40"/>
      <c r="K15" s="83"/>
      <c r="L15" s="83"/>
      <c r="M15" s="83"/>
      <c r="N15" s="84"/>
      <c r="O15" s="99"/>
    </row>
    <row r="16" spans="1:15" s="23" customFormat="1" hidden="1" x14ac:dyDescent="0.55000000000000004">
      <c r="A16" s="27" t="str">
        <f t="shared" si="0"/>
        <v>BENEVENTO Felicia</v>
      </c>
      <c r="B16" s="19" t="str">
        <f t="shared" si="1"/>
        <v>BNO Girls B</v>
      </c>
      <c r="C16" s="41" t="s">
        <v>235</v>
      </c>
      <c r="D16" s="41" t="s">
        <v>40</v>
      </c>
      <c r="E16" s="19" t="s">
        <v>329</v>
      </c>
      <c r="F16" s="19" t="s">
        <v>274</v>
      </c>
      <c r="G16" s="19" t="s">
        <v>36</v>
      </c>
      <c r="H16" s="69" t="s">
        <v>295</v>
      </c>
      <c r="I16" s="38" t="str">
        <f t="shared" si="2"/>
        <v>BNO Girls B</v>
      </c>
      <c r="J16" s="40"/>
      <c r="K16" s="83"/>
      <c r="L16" s="83"/>
      <c r="M16" s="83"/>
      <c r="N16" s="84"/>
      <c r="O16" s="99"/>
    </row>
    <row r="17" spans="1:15" s="23" customFormat="1" hidden="1" x14ac:dyDescent="0.55000000000000004">
      <c r="A17" s="27" t="str">
        <f>E17</f>
        <v>BERBEN Haylana</v>
      </c>
      <c r="B17" s="19" t="str">
        <f t="shared" si="1"/>
        <v>BNO Girls A</v>
      </c>
      <c r="C17" s="41" t="s">
        <v>235</v>
      </c>
      <c r="D17" s="41" t="s">
        <v>471</v>
      </c>
      <c r="E17" s="19" t="s">
        <v>440</v>
      </c>
      <c r="F17" s="19" t="s">
        <v>228</v>
      </c>
      <c r="G17" s="19" t="s">
        <v>299</v>
      </c>
      <c r="H17" s="69" t="s">
        <v>299</v>
      </c>
      <c r="I17" s="38" t="str">
        <f t="shared" si="2"/>
        <v>BNO Girls A</v>
      </c>
      <c r="J17" s="40"/>
      <c r="K17" s="83"/>
      <c r="L17" s="83"/>
      <c r="M17" s="83"/>
      <c r="N17" s="84"/>
      <c r="O17" s="99"/>
    </row>
    <row r="18" spans="1:15" s="23" customFormat="1" hidden="1" x14ac:dyDescent="0.55000000000000004">
      <c r="A18" s="27" t="str">
        <f t="shared" si="0"/>
        <v>BERNAERTS Rosa-Leah</v>
      </c>
      <c r="B18" s="19" t="str">
        <f t="shared" si="1"/>
        <v>INO Girls A</v>
      </c>
      <c r="C18" s="41" t="s">
        <v>235</v>
      </c>
      <c r="D18" s="41" t="s">
        <v>471</v>
      </c>
      <c r="E18" s="19" t="s">
        <v>61</v>
      </c>
      <c r="F18" s="19" t="s">
        <v>273</v>
      </c>
      <c r="G18" s="19" t="s">
        <v>294</v>
      </c>
      <c r="H18" s="69" t="s">
        <v>294</v>
      </c>
      <c r="I18" s="38" t="str">
        <f t="shared" si="2"/>
        <v>INO Girls A</v>
      </c>
      <c r="J18" s="40"/>
      <c r="K18" s="83"/>
      <c r="L18" s="83"/>
      <c r="M18" s="83"/>
      <c r="N18" s="84"/>
      <c r="O18" s="99"/>
    </row>
    <row r="19" spans="1:15" s="23" customFormat="1" hidden="1" x14ac:dyDescent="0.55000000000000004">
      <c r="A19" s="27" t="str">
        <f t="shared" si="0"/>
        <v>BERVOETS Dot</v>
      </c>
      <c r="B19" s="19" t="str">
        <f t="shared" si="1"/>
        <v>INO Girls A</v>
      </c>
      <c r="C19" s="41" t="s">
        <v>235</v>
      </c>
      <c r="D19" s="41" t="s">
        <v>37</v>
      </c>
      <c r="E19" s="19" t="s">
        <v>330</v>
      </c>
      <c r="F19" s="19" t="s">
        <v>272</v>
      </c>
      <c r="G19" s="19" t="s">
        <v>294</v>
      </c>
      <c r="H19" s="69" t="s">
        <v>294</v>
      </c>
      <c r="I19" s="38" t="str">
        <f t="shared" si="2"/>
        <v>INO Girls A</v>
      </c>
      <c r="J19" s="40"/>
      <c r="K19" s="83"/>
      <c r="L19" s="83"/>
      <c r="M19" s="83"/>
      <c r="N19" s="84"/>
      <c r="O19" s="99"/>
    </row>
    <row r="20" spans="1:15" s="23" customFormat="1" hidden="1" x14ac:dyDescent="0.55000000000000004">
      <c r="A20" s="27" t="str">
        <f t="shared" si="0"/>
        <v>BESSOUDNOVA Nica</v>
      </c>
      <c r="B20" s="19" t="str">
        <f t="shared" si="1"/>
        <v>INO Girls A</v>
      </c>
      <c r="C20" s="41" t="s">
        <v>235</v>
      </c>
      <c r="D20" s="41" t="s">
        <v>5</v>
      </c>
      <c r="E20" s="19" t="s">
        <v>62</v>
      </c>
      <c r="F20" s="19" t="s">
        <v>271</v>
      </c>
      <c r="G20" s="19" t="s">
        <v>294</v>
      </c>
      <c r="H20" s="69" t="s">
        <v>294</v>
      </c>
      <c r="I20" s="38" t="str">
        <f t="shared" si="2"/>
        <v>INO Girls A</v>
      </c>
      <c r="J20" s="40"/>
      <c r="K20" s="83"/>
      <c r="L20" s="83"/>
      <c r="M20" s="83"/>
      <c r="N20" s="84"/>
      <c r="O20" s="99"/>
    </row>
    <row r="21" spans="1:15" s="23" customFormat="1" hidden="1" x14ac:dyDescent="0.55000000000000004">
      <c r="A21" s="27" t="str">
        <f t="shared" si="0"/>
        <v>BEULLENS Amber</v>
      </c>
      <c r="B21" s="19" t="str">
        <f t="shared" si="1"/>
        <v>PRE Girls</v>
      </c>
      <c r="C21" s="41" t="s">
        <v>235</v>
      </c>
      <c r="D21" s="41" t="s">
        <v>3</v>
      </c>
      <c r="E21" s="19" t="s">
        <v>433</v>
      </c>
      <c r="F21" s="19" t="s">
        <v>209</v>
      </c>
      <c r="G21" s="19" t="s">
        <v>36</v>
      </c>
      <c r="H21" s="69" t="s">
        <v>205</v>
      </c>
      <c r="I21" s="38" t="str">
        <f t="shared" si="2"/>
        <v>PRE Girls</v>
      </c>
      <c r="J21" s="40"/>
      <c r="K21" s="83"/>
      <c r="L21" s="83"/>
      <c r="M21" s="83"/>
      <c r="N21" s="84"/>
      <c r="O21" s="99"/>
    </row>
    <row r="22" spans="1:15" s="23" customFormat="1" hidden="1" x14ac:dyDescent="0.55000000000000004">
      <c r="A22" s="27" t="str">
        <f t="shared" si="0"/>
        <v>BOLLE Ludivine</v>
      </c>
      <c r="B22" s="19" t="str">
        <f t="shared" si="1"/>
        <v>MIN Girls</v>
      </c>
      <c r="C22" s="41" t="s">
        <v>235</v>
      </c>
      <c r="D22" s="41" t="s">
        <v>5</v>
      </c>
      <c r="E22" s="19" t="s">
        <v>331</v>
      </c>
      <c r="F22" s="19" t="s">
        <v>107</v>
      </c>
      <c r="G22" s="19" t="s">
        <v>36</v>
      </c>
      <c r="H22" s="69" t="s">
        <v>306</v>
      </c>
      <c r="I22" s="38" t="str">
        <f t="shared" si="2"/>
        <v>MIN Girls</v>
      </c>
      <c r="J22" s="40"/>
      <c r="K22" s="83"/>
      <c r="L22" s="83"/>
      <c r="M22" s="83"/>
      <c r="N22" s="84"/>
      <c r="O22" s="99"/>
    </row>
    <row r="23" spans="1:15" s="23" customFormat="1" hidden="1" x14ac:dyDescent="0.55000000000000004">
      <c r="A23" s="27" t="str">
        <f t="shared" si="0"/>
        <v>BRAUNE Pauline</v>
      </c>
      <c r="B23" s="19" t="str">
        <f t="shared" si="1"/>
        <v>BNO Girls B</v>
      </c>
      <c r="C23" s="41" t="s">
        <v>235</v>
      </c>
      <c r="D23" s="41" t="s">
        <v>5</v>
      </c>
      <c r="E23" s="19" t="s">
        <v>63</v>
      </c>
      <c r="F23" s="19" t="s">
        <v>270</v>
      </c>
      <c r="G23" s="19" t="s">
        <v>36</v>
      </c>
      <c r="H23" s="69" t="s">
        <v>295</v>
      </c>
      <c r="I23" s="38" t="str">
        <f t="shared" si="2"/>
        <v>BNO Girls B</v>
      </c>
      <c r="J23" s="40"/>
      <c r="K23" s="83"/>
      <c r="L23" s="83"/>
      <c r="M23" s="83"/>
      <c r="N23" s="84"/>
      <c r="O23" s="99"/>
    </row>
    <row r="24" spans="1:15" s="23" customFormat="1" hidden="1" x14ac:dyDescent="0.55000000000000004">
      <c r="A24" s="27" t="str">
        <f t="shared" si="0"/>
        <v>BREWAEYS Chelsea</v>
      </c>
      <c r="B24" s="19" t="str">
        <f t="shared" si="1"/>
        <v>PRE Girls</v>
      </c>
      <c r="C24" s="41" t="s">
        <v>235</v>
      </c>
      <c r="D24" s="41" t="s">
        <v>29</v>
      </c>
      <c r="E24" s="19" t="s">
        <v>332</v>
      </c>
      <c r="F24" s="19" t="s">
        <v>354</v>
      </c>
      <c r="G24" s="19" t="s">
        <v>36</v>
      </c>
      <c r="H24" s="69" t="s">
        <v>205</v>
      </c>
      <c r="I24" s="38" t="str">
        <f t="shared" si="2"/>
        <v>PRE Girls</v>
      </c>
      <c r="J24" s="40"/>
      <c r="K24" s="83"/>
      <c r="L24" s="83"/>
      <c r="M24" s="83"/>
      <c r="N24" s="84"/>
      <c r="O24" s="99"/>
    </row>
    <row r="25" spans="1:15" s="23" customFormat="1" hidden="1" x14ac:dyDescent="0.55000000000000004">
      <c r="A25" s="27" t="str">
        <f t="shared" si="0"/>
        <v>BROWARNY Déva</v>
      </c>
      <c r="B25" s="19" t="str">
        <f t="shared" si="1"/>
        <v>BNO Girls B</v>
      </c>
      <c r="C25" s="41" t="s">
        <v>235</v>
      </c>
      <c r="D25" s="41" t="s">
        <v>17</v>
      </c>
      <c r="E25" s="19" t="s">
        <v>64</v>
      </c>
      <c r="F25" s="19" t="s">
        <v>230</v>
      </c>
      <c r="G25" s="19" t="s">
        <v>36</v>
      </c>
      <c r="H25" s="69" t="s">
        <v>295</v>
      </c>
      <c r="I25" s="38" t="str">
        <f t="shared" si="2"/>
        <v>BNO Girls B</v>
      </c>
      <c r="J25" s="40"/>
      <c r="K25" s="83"/>
      <c r="L25" s="83"/>
      <c r="M25" s="83"/>
      <c r="N25" s="84"/>
      <c r="O25" s="99"/>
    </row>
    <row r="26" spans="1:15" s="23" customFormat="1" hidden="1" x14ac:dyDescent="0.55000000000000004">
      <c r="A26" s="27" t="str">
        <f t="shared" si="0"/>
        <v>BUFFELARD Clémence</v>
      </c>
      <c r="B26" s="19" t="str">
        <f t="shared" si="1"/>
        <v>INO Girls B</v>
      </c>
      <c r="C26" s="41" t="s">
        <v>235</v>
      </c>
      <c r="D26" s="41" t="s">
        <v>40</v>
      </c>
      <c r="E26" s="19" t="s">
        <v>65</v>
      </c>
      <c r="F26" s="19" t="s">
        <v>211</v>
      </c>
      <c r="G26" s="19" t="s">
        <v>36</v>
      </c>
      <c r="H26" s="69" t="s">
        <v>296</v>
      </c>
      <c r="I26" s="38" t="str">
        <f t="shared" si="2"/>
        <v>INO Girls B</v>
      </c>
      <c r="J26" s="40"/>
      <c r="K26" s="83"/>
      <c r="L26" s="83"/>
      <c r="M26" s="83"/>
      <c r="N26" s="84"/>
      <c r="O26" s="99"/>
    </row>
    <row r="27" spans="1:15" s="23" customFormat="1" hidden="1" x14ac:dyDescent="0.55000000000000004">
      <c r="A27" s="27" t="str">
        <f t="shared" si="0"/>
        <v>BULTEEL Apolonia</v>
      </c>
      <c r="B27" s="19" t="str">
        <f t="shared" si="1"/>
        <v>PRE Girls</v>
      </c>
      <c r="C27" s="41" t="s">
        <v>235</v>
      </c>
      <c r="D27" s="41" t="s">
        <v>40</v>
      </c>
      <c r="E27" s="19" t="s">
        <v>491</v>
      </c>
      <c r="F27" s="19" t="s">
        <v>269</v>
      </c>
      <c r="G27" s="19" t="s">
        <v>36</v>
      </c>
      <c r="H27" s="69" t="s">
        <v>205</v>
      </c>
      <c r="I27" s="38" t="str">
        <f t="shared" si="2"/>
        <v>PRE Girls</v>
      </c>
      <c r="J27" s="40"/>
      <c r="K27" s="83"/>
      <c r="L27" s="83"/>
      <c r="M27" s="83"/>
      <c r="N27" s="84"/>
      <c r="O27" s="99"/>
    </row>
    <row r="28" spans="1:15" s="23" customFormat="1" hidden="1" x14ac:dyDescent="0.55000000000000004">
      <c r="A28" s="27" t="str">
        <f t="shared" si="0"/>
        <v>CALLEBAUT Pippa</v>
      </c>
      <c r="B28" s="19" t="str">
        <f t="shared" si="1"/>
        <v>PRE Girls</v>
      </c>
      <c r="C28" s="41" t="s">
        <v>235</v>
      </c>
      <c r="D28" s="41" t="s">
        <v>471</v>
      </c>
      <c r="E28" s="19" t="s">
        <v>445</v>
      </c>
      <c r="F28" s="19" t="s">
        <v>220</v>
      </c>
      <c r="G28" s="19" t="s">
        <v>36</v>
      </c>
      <c r="H28" s="69" t="s">
        <v>205</v>
      </c>
      <c r="I28" s="38" t="str">
        <f t="shared" si="2"/>
        <v>PRE Girls</v>
      </c>
      <c r="J28" s="40"/>
      <c r="K28" s="83"/>
      <c r="L28" s="83"/>
      <c r="M28" s="83"/>
      <c r="N28" s="84"/>
      <c r="O28" s="99"/>
    </row>
    <row r="29" spans="1:15" s="23" customFormat="1" hidden="1" x14ac:dyDescent="0.55000000000000004">
      <c r="A29" s="27" t="str">
        <f t="shared" si="0"/>
        <v>CASTORINI Giulia</v>
      </c>
      <c r="B29" s="19" t="str">
        <f t="shared" si="1"/>
        <v>SEN Women A</v>
      </c>
      <c r="C29" s="41" t="s">
        <v>235</v>
      </c>
      <c r="D29" s="41" t="s">
        <v>471</v>
      </c>
      <c r="E29" s="19" t="s">
        <v>66</v>
      </c>
      <c r="F29" s="19" t="s">
        <v>214</v>
      </c>
      <c r="G29" s="19" t="s">
        <v>473</v>
      </c>
      <c r="H29" s="69" t="s">
        <v>475</v>
      </c>
      <c r="I29" s="38" t="str">
        <f t="shared" si="2"/>
        <v>JUN Women A</v>
      </c>
      <c r="J29" s="40"/>
      <c r="K29" s="83"/>
      <c r="L29" s="83"/>
      <c r="M29" s="83"/>
      <c r="N29" s="84"/>
      <c r="O29" s="99"/>
    </row>
    <row r="30" spans="1:15" s="23" customFormat="1" hidden="1" x14ac:dyDescent="0.55000000000000004">
      <c r="A30" s="27" t="str">
        <f t="shared" si="0"/>
        <v>CATTEEUW Femke</v>
      </c>
      <c r="B30" s="19" t="str">
        <f t="shared" si="1"/>
        <v>BNO Girls B</v>
      </c>
      <c r="C30" s="41" t="s">
        <v>235</v>
      </c>
      <c r="D30" s="41" t="s">
        <v>2</v>
      </c>
      <c r="E30" s="19" t="s">
        <v>364</v>
      </c>
      <c r="F30" s="19" t="s">
        <v>268</v>
      </c>
      <c r="G30" s="19" t="s">
        <v>36</v>
      </c>
      <c r="H30" s="69" t="s">
        <v>295</v>
      </c>
      <c r="I30" s="38" t="str">
        <f t="shared" si="2"/>
        <v>BNO Girls B</v>
      </c>
      <c r="J30" s="40"/>
      <c r="K30" s="83"/>
      <c r="L30" s="83"/>
      <c r="M30" s="83"/>
      <c r="N30" s="84"/>
      <c r="O30" s="99"/>
    </row>
    <row r="31" spans="1:15" s="23" customFormat="1" hidden="1" x14ac:dyDescent="0.55000000000000004">
      <c r="A31" s="27" t="str">
        <f t="shared" si="0"/>
        <v>CERRADA Vanessa</v>
      </c>
      <c r="B31" s="19" t="str">
        <f t="shared" si="1"/>
        <v>JUN Women A</v>
      </c>
      <c r="C31" s="41" t="s">
        <v>235</v>
      </c>
      <c r="D31" s="41" t="s">
        <v>5</v>
      </c>
      <c r="E31" s="19" t="s">
        <v>67</v>
      </c>
      <c r="F31" s="19" t="s">
        <v>267</v>
      </c>
      <c r="G31" s="73" t="s">
        <v>473</v>
      </c>
      <c r="H31" s="69" t="s">
        <v>473</v>
      </c>
      <c r="I31" s="38" t="str">
        <f t="shared" si="2"/>
        <v>JUN Women A</v>
      </c>
      <c r="J31" s="40"/>
      <c r="K31" s="83"/>
      <c r="L31" s="83"/>
      <c r="M31" s="83"/>
      <c r="N31" s="84"/>
      <c r="O31" s="99"/>
    </row>
    <row r="32" spans="1:15" s="23" customFormat="1" hidden="1" x14ac:dyDescent="0.55000000000000004">
      <c r="A32" s="27" t="str">
        <f>E32</f>
        <v>CHERMAN Alisa</v>
      </c>
      <c r="B32" s="19" t="str">
        <f t="shared" si="1"/>
        <v>INO Girls A</v>
      </c>
      <c r="C32" s="41" t="s">
        <v>235</v>
      </c>
      <c r="D32" s="41" t="s">
        <v>2</v>
      </c>
      <c r="E32" s="19" t="s">
        <v>68</v>
      </c>
      <c r="F32" s="19" t="s">
        <v>266</v>
      </c>
      <c r="G32" s="19" t="s">
        <v>294</v>
      </c>
      <c r="H32" s="69" t="s">
        <v>294</v>
      </c>
      <c r="I32" s="38" t="str">
        <f t="shared" si="2"/>
        <v>INO Girls A</v>
      </c>
      <c r="J32" s="40"/>
      <c r="K32" s="83"/>
      <c r="L32" s="83"/>
      <c r="M32" s="83"/>
      <c r="N32" s="84"/>
      <c r="O32" s="99"/>
    </row>
    <row r="33" spans="1:15" s="23" customFormat="1" hidden="1" x14ac:dyDescent="0.55000000000000004">
      <c r="A33" s="27" t="str">
        <f>E33</f>
        <v>CHERMAN Polina</v>
      </c>
      <c r="B33" s="19" t="str">
        <f t="shared" si="1"/>
        <v>JUN Women A</v>
      </c>
      <c r="C33" s="41" t="s">
        <v>235</v>
      </c>
      <c r="D33" s="41" t="s">
        <v>2</v>
      </c>
      <c r="E33" s="19" t="s">
        <v>69</v>
      </c>
      <c r="F33" s="19" t="s">
        <v>387</v>
      </c>
      <c r="G33" s="73" t="s">
        <v>473</v>
      </c>
      <c r="H33" s="69" t="s">
        <v>473</v>
      </c>
      <c r="I33" s="38" t="str">
        <f t="shared" si="2"/>
        <v>JUN Women A</v>
      </c>
      <c r="J33" s="40"/>
      <c r="K33" s="83"/>
      <c r="L33" s="83"/>
      <c r="M33" s="83"/>
      <c r="N33" s="84"/>
      <c r="O33" s="99"/>
    </row>
    <row r="34" spans="1:15" s="23" customFormat="1" hidden="1" x14ac:dyDescent="0.55000000000000004">
      <c r="A34" s="27" t="str">
        <f t="shared" si="0"/>
        <v>CHRISTAKIS Dimitri</v>
      </c>
      <c r="B34" s="19" t="str">
        <f t="shared" ref="B34:B65" si="3">IF($F$308="B competition",H34,IF($F$308="A competition",G34,I34))</f>
        <v>ANO Boys A</v>
      </c>
      <c r="C34" s="41" t="s">
        <v>1</v>
      </c>
      <c r="D34" s="41" t="s">
        <v>6</v>
      </c>
      <c r="E34" s="19" t="s">
        <v>70</v>
      </c>
      <c r="F34" s="19" t="s">
        <v>215</v>
      </c>
      <c r="G34" s="19" t="s">
        <v>308</v>
      </c>
      <c r="H34" s="69" t="s">
        <v>308</v>
      </c>
      <c r="I34" s="38" t="str">
        <f t="shared" si="2"/>
        <v>ANO Boys A</v>
      </c>
      <c r="J34" s="40"/>
      <c r="K34" s="83"/>
      <c r="L34" s="83"/>
      <c r="M34" s="83"/>
      <c r="N34" s="84"/>
      <c r="O34" s="99"/>
    </row>
    <row r="35" spans="1:15" s="23" customFormat="1" hidden="1" x14ac:dyDescent="0.55000000000000004">
      <c r="A35" s="27" t="str">
        <f t="shared" si="0"/>
        <v>CHRISTAKIS Ioana</v>
      </c>
      <c r="B35" s="19" t="str">
        <f t="shared" si="3"/>
        <v>JUN Women A</v>
      </c>
      <c r="C35" s="41" t="s">
        <v>235</v>
      </c>
      <c r="D35" s="41" t="s">
        <v>6</v>
      </c>
      <c r="E35" s="19" t="s">
        <v>71</v>
      </c>
      <c r="F35" s="19" t="s">
        <v>224</v>
      </c>
      <c r="G35" s="19" t="s">
        <v>473</v>
      </c>
      <c r="H35" s="69" t="s">
        <v>473</v>
      </c>
      <c r="I35" s="38" t="str">
        <f t="shared" si="2"/>
        <v>JUN Women A</v>
      </c>
      <c r="J35" s="40"/>
      <c r="K35" s="83"/>
      <c r="L35" s="83"/>
      <c r="M35" s="83"/>
      <c r="N35" s="84"/>
      <c r="O35" s="99"/>
    </row>
    <row r="36" spans="1:15" s="23" customFormat="1" hidden="1" x14ac:dyDescent="0.55000000000000004">
      <c r="A36" s="27" t="str">
        <f>E36</f>
        <v>CHRISTIAEN Helena</v>
      </c>
      <c r="B36" s="19" t="str">
        <f t="shared" si="3"/>
        <v>BNO Girls A</v>
      </c>
      <c r="C36" s="41" t="s">
        <v>235</v>
      </c>
      <c r="D36" s="41" t="s">
        <v>4</v>
      </c>
      <c r="E36" s="19" t="s">
        <v>432</v>
      </c>
      <c r="F36" s="19" t="s">
        <v>265</v>
      </c>
      <c r="G36" s="19" t="s">
        <v>299</v>
      </c>
      <c r="H36" s="69" t="s">
        <v>299</v>
      </c>
      <c r="I36" s="38" t="str">
        <f>IF(G36&lt;&gt;"-",G36,H36)</f>
        <v>BNO Girls A</v>
      </c>
      <c r="J36" s="40"/>
      <c r="K36" s="83"/>
      <c r="L36" s="83"/>
      <c r="M36" s="83"/>
      <c r="N36" s="84"/>
      <c r="O36" s="99"/>
    </row>
    <row r="37" spans="1:15" s="23" customFormat="1" hidden="1" x14ac:dyDescent="0.55000000000000004">
      <c r="A37" s="27" t="str">
        <f t="shared" si="0"/>
        <v>CLAESSENS Anneleen</v>
      </c>
      <c r="B37" s="19" t="str">
        <f t="shared" si="3"/>
        <v>INO Girls B</v>
      </c>
      <c r="C37" s="41" t="s">
        <v>235</v>
      </c>
      <c r="D37" s="41" t="s">
        <v>471</v>
      </c>
      <c r="E37" s="19" t="s">
        <v>72</v>
      </c>
      <c r="F37" s="19" t="s">
        <v>264</v>
      </c>
      <c r="G37" s="73" t="s">
        <v>36</v>
      </c>
      <c r="H37" s="69" t="s">
        <v>296</v>
      </c>
      <c r="I37" s="38" t="str">
        <f t="shared" si="2"/>
        <v>INO Girls B</v>
      </c>
      <c r="J37" s="40"/>
      <c r="K37" s="83"/>
      <c r="L37" s="83"/>
      <c r="M37" s="83"/>
      <c r="N37" s="84"/>
      <c r="O37" s="99"/>
    </row>
    <row r="38" spans="1:15" s="23" customFormat="1" hidden="1" x14ac:dyDescent="0.55000000000000004">
      <c r="A38" s="27" t="str">
        <f t="shared" si="0"/>
        <v>COLLART Yana</v>
      </c>
      <c r="B38" s="19" t="str">
        <f t="shared" si="3"/>
        <v>JUN Women A</v>
      </c>
      <c r="C38" s="41" t="s">
        <v>235</v>
      </c>
      <c r="D38" s="41" t="s">
        <v>2</v>
      </c>
      <c r="E38" s="19" t="s">
        <v>73</v>
      </c>
      <c r="F38" s="19" t="s">
        <v>262</v>
      </c>
      <c r="G38" s="19" t="s">
        <v>473</v>
      </c>
      <c r="H38" s="69" t="s">
        <v>473</v>
      </c>
      <c r="I38" s="38" t="str">
        <f t="shared" si="2"/>
        <v>JUN Women A</v>
      </c>
      <c r="J38" s="40"/>
      <c r="K38" s="83"/>
      <c r="L38" s="83"/>
      <c r="M38" s="83"/>
      <c r="N38" s="84"/>
      <c r="O38" s="99"/>
    </row>
    <row r="39" spans="1:15" s="23" customFormat="1" hidden="1" x14ac:dyDescent="0.55000000000000004">
      <c r="A39" s="27" t="str">
        <f t="shared" si="0"/>
        <v>COPPENRATH Norah</v>
      </c>
      <c r="B39" s="19" t="str">
        <f t="shared" si="3"/>
        <v>BNO Girls A</v>
      </c>
      <c r="C39" s="41" t="s">
        <v>235</v>
      </c>
      <c r="D39" s="41" t="s">
        <v>471</v>
      </c>
      <c r="E39" s="19" t="s">
        <v>333</v>
      </c>
      <c r="F39" s="19" t="s">
        <v>261</v>
      </c>
      <c r="G39" s="19" t="s">
        <v>299</v>
      </c>
      <c r="H39" s="69" t="s">
        <v>299</v>
      </c>
      <c r="I39" s="38" t="str">
        <f t="shared" si="2"/>
        <v>BNO Girls A</v>
      </c>
      <c r="J39" s="40"/>
      <c r="K39" s="83"/>
      <c r="L39" s="83"/>
      <c r="M39" s="83"/>
      <c r="N39" s="84"/>
      <c r="O39" s="99"/>
    </row>
    <row r="40" spans="1:15" s="23" customFormat="1" hidden="1" x14ac:dyDescent="0.55000000000000004">
      <c r="A40" s="27" t="str">
        <f>E40</f>
        <v>COPPENS Beau</v>
      </c>
      <c r="B40" s="19" t="str">
        <f t="shared" si="3"/>
        <v>INO Boys A</v>
      </c>
      <c r="C40" s="41" t="s">
        <v>1</v>
      </c>
      <c r="D40" s="41" t="s">
        <v>3</v>
      </c>
      <c r="E40" s="19" t="s">
        <v>74</v>
      </c>
      <c r="F40" s="19" t="s">
        <v>260</v>
      </c>
      <c r="G40" s="73" t="s">
        <v>304</v>
      </c>
      <c r="H40" s="69" t="s">
        <v>304</v>
      </c>
      <c r="I40" s="38" t="str">
        <f t="shared" si="2"/>
        <v>INO Boys A</v>
      </c>
      <c r="J40" s="40"/>
      <c r="K40" s="83"/>
      <c r="L40" s="83"/>
      <c r="M40" s="83"/>
      <c r="N40" s="84"/>
      <c r="O40" s="99"/>
    </row>
    <row r="41" spans="1:15" s="23" customFormat="1" hidden="1" x14ac:dyDescent="0.55000000000000004">
      <c r="A41" s="27" t="str">
        <f t="shared" si="0"/>
        <v>COPPENS Nora</v>
      </c>
      <c r="B41" s="19" t="str">
        <f t="shared" si="3"/>
        <v>ANO Girls A</v>
      </c>
      <c r="C41" s="41" t="s">
        <v>235</v>
      </c>
      <c r="D41" s="41" t="s">
        <v>3</v>
      </c>
      <c r="E41" s="19" t="s">
        <v>75</v>
      </c>
      <c r="F41" s="19" t="s">
        <v>259</v>
      </c>
      <c r="G41" s="19" t="s">
        <v>297</v>
      </c>
      <c r="H41" s="69" t="s">
        <v>297</v>
      </c>
      <c r="I41" s="38" t="str">
        <f t="shared" si="2"/>
        <v>ANO Girls A</v>
      </c>
      <c r="J41" s="40"/>
      <c r="K41" s="83"/>
      <c r="L41" s="83"/>
      <c r="M41" s="83"/>
      <c r="N41" s="84"/>
      <c r="O41" s="99"/>
    </row>
    <row r="42" spans="1:15" s="23" customFormat="1" hidden="1" x14ac:dyDescent="0.55000000000000004">
      <c r="A42" s="27" t="str">
        <f t="shared" si="0"/>
        <v>COULON Liora</v>
      </c>
      <c r="B42" s="19" t="str">
        <f t="shared" si="3"/>
        <v>BNO Girls A</v>
      </c>
      <c r="C42" s="41" t="s">
        <v>235</v>
      </c>
      <c r="D42" s="41" t="s">
        <v>17</v>
      </c>
      <c r="E42" s="19" t="s">
        <v>334</v>
      </c>
      <c r="F42" s="19" t="s">
        <v>225</v>
      </c>
      <c r="G42" s="19" t="s">
        <v>299</v>
      </c>
      <c r="H42" s="69" t="s">
        <v>299</v>
      </c>
      <c r="I42" s="38" t="str">
        <f t="shared" si="2"/>
        <v>BNO Girls A</v>
      </c>
      <c r="J42" s="40"/>
      <c r="K42" s="83"/>
      <c r="L42" s="83"/>
      <c r="M42" s="83"/>
      <c r="N42" s="84"/>
      <c r="O42" s="99"/>
    </row>
    <row r="43" spans="1:15" s="23" customFormat="1" hidden="1" x14ac:dyDescent="0.55000000000000004">
      <c r="A43" s="27" t="str">
        <f t="shared" si="0"/>
        <v>COULONVAL Elise</v>
      </c>
      <c r="B43" s="19" t="str">
        <f t="shared" si="3"/>
        <v>BNO Girls A</v>
      </c>
      <c r="C43" s="41" t="s">
        <v>235</v>
      </c>
      <c r="D43" s="41" t="s">
        <v>2</v>
      </c>
      <c r="E43" s="19" t="s">
        <v>455</v>
      </c>
      <c r="F43" s="19" t="s">
        <v>258</v>
      </c>
      <c r="G43" s="19" t="s">
        <v>299</v>
      </c>
      <c r="H43" s="69" t="s">
        <v>299</v>
      </c>
      <c r="I43" s="38" t="str">
        <f t="shared" si="2"/>
        <v>BNO Girls A</v>
      </c>
      <c r="J43" s="40"/>
      <c r="K43" s="83"/>
      <c r="L43" s="83"/>
      <c r="M43" s="83"/>
      <c r="N43" s="84"/>
      <c r="O43" s="99"/>
    </row>
    <row r="44" spans="1:15" s="23" customFormat="1" hidden="1" x14ac:dyDescent="0.55000000000000004">
      <c r="A44" s="27" t="str">
        <f t="shared" si="0"/>
        <v>DAINOTTI Aurélie</v>
      </c>
      <c r="B44" s="19" t="str">
        <f t="shared" si="3"/>
        <v>BNO Girls B</v>
      </c>
      <c r="C44" s="41" t="s">
        <v>235</v>
      </c>
      <c r="D44" s="41" t="s">
        <v>5</v>
      </c>
      <c r="E44" s="19" t="s">
        <v>76</v>
      </c>
      <c r="F44" s="19" t="s">
        <v>399</v>
      </c>
      <c r="G44" s="19" t="s">
        <v>36</v>
      </c>
      <c r="H44" s="69" t="s">
        <v>295</v>
      </c>
      <c r="I44" s="38" t="str">
        <f t="shared" si="2"/>
        <v>BNO Girls B</v>
      </c>
      <c r="J44" s="40"/>
      <c r="K44" s="83"/>
      <c r="L44" s="83"/>
      <c r="M44" s="83"/>
      <c r="N44" s="84"/>
      <c r="O44" s="99"/>
    </row>
    <row r="45" spans="1:15" s="23" customFormat="1" hidden="1" x14ac:dyDescent="0.55000000000000004">
      <c r="A45" s="27" t="str">
        <f t="shared" si="0"/>
        <v>DE BACKER Albane</v>
      </c>
      <c r="B45" s="19" t="str">
        <f t="shared" si="3"/>
        <v>JUN Women A</v>
      </c>
      <c r="C45" s="41" t="s">
        <v>235</v>
      </c>
      <c r="D45" s="41" t="s">
        <v>4</v>
      </c>
      <c r="E45" s="19" t="s">
        <v>77</v>
      </c>
      <c r="F45" s="19" t="s">
        <v>216</v>
      </c>
      <c r="G45" s="19" t="s">
        <v>473</v>
      </c>
      <c r="H45" s="69" t="s">
        <v>473</v>
      </c>
      <c r="I45" s="38" t="str">
        <f t="shared" si="2"/>
        <v>JUN Women A</v>
      </c>
      <c r="J45" s="40"/>
      <c r="K45" s="83"/>
      <c r="L45" s="83"/>
      <c r="M45" s="83"/>
      <c r="N45" s="84"/>
      <c r="O45" s="99"/>
    </row>
    <row r="46" spans="1:15" s="23" customFormat="1" hidden="1" x14ac:dyDescent="0.55000000000000004">
      <c r="A46" s="27" t="str">
        <f>E46</f>
        <v>DE BACKER Myrthe</v>
      </c>
      <c r="B46" s="19" t="str">
        <f t="shared" si="3"/>
        <v>PRE Girls</v>
      </c>
      <c r="C46" s="41" t="s">
        <v>235</v>
      </c>
      <c r="D46" s="41" t="s">
        <v>6</v>
      </c>
      <c r="E46" s="19" t="s">
        <v>428</v>
      </c>
      <c r="F46" s="19" t="s">
        <v>257</v>
      </c>
      <c r="G46" s="19" t="s">
        <v>36</v>
      </c>
      <c r="H46" s="69" t="s">
        <v>205</v>
      </c>
      <c r="I46" s="38" t="str">
        <f>IF(G46&lt;&gt;"-",G46,H46)</f>
        <v>PRE Girls</v>
      </c>
      <c r="J46" s="40"/>
      <c r="K46" s="83"/>
      <c r="L46" s="83"/>
      <c r="M46" s="83"/>
      <c r="N46" s="84"/>
      <c r="O46" s="99"/>
    </row>
    <row r="47" spans="1:15" s="23" customFormat="1" hidden="1" x14ac:dyDescent="0.55000000000000004">
      <c r="A47" s="27" t="str">
        <f t="shared" si="0"/>
        <v>DE BOOSER Lore</v>
      </c>
      <c r="B47" s="19" t="str">
        <f t="shared" si="3"/>
        <v>BNO Girls B</v>
      </c>
      <c r="C47" s="41" t="s">
        <v>235</v>
      </c>
      <c r="D47" s="41" t="s">
        <v>40</v>
      </c>
      <c r="E47" s="19" t="s">
        <v>327</v>
      </c>
      <c r="F47" s="19" t="s">
        <v>501</v>
      </c>
      <c r="G47" s="19" t="s">
        <v>36</v>
      </c>
      <c r="H47" s="69" t="s">
        <v>295</v>
      </c>
      <c r="I47" s="38" t="str">
        <f t="shared" si="2"/>
        <v>BNO Girls B</v>
      </c>
      <c r="J47" s="40"/>
      <c r="K47" s="83"/>
      <c r="L47" s="83"/>
      <c r="M47" s="83"/>
      <c r="N47" s="84"/>
      <c r="O47" s="99"/>
    </row>
    <row r="48" spans="1:15" s="23" customFormat="1" hidden="1" x14ac:dyDescent="0.55000000000000004">
      <c r="A48" s="27" t="str">
        <f t="shared" si="0"/>
        <v>DE BRAUWER Shadé</v>
      </c>
      <c r="B48" s="19" t="str">
        <f t="shared" si="3"/>
        <v>JUN Women A</v>
      </c>
      <c r="C48" s="41" t="s">
        <v>235</v>
      </c>
      <c r="D48" s="41" t="s">
        <v>8</v>
      </c>
      <c r="E48" s="19" t="s">
        <v>78</v>
      </c>
      <c r="F48" s="19" t="s">
        <v>256</v>
      </c>
      <c r="G48" s="19" t="s">
        <v>473</v>
      </c>
      <c r="H48" s="69" t="s">
        <v>473</v>
      </c>
      <c r="I48" s="38" t="str">
        <f t="shared" si="2"/>
        <v>JUN Women A</v>
      </c>
      <c r="J48" s="40"/>
      <c r="K48" s="83"/>
      <c r="L48" s="83"/>
      <c r="M48" s="83"/>
      <c r="N48" s="84"/>
      <c r="O48" s="99"/>
    </row>
    <row r="49" spans="1:15" s="23" customFormat="1" hidden="1" x14ac:dyDescent="0.55000000000000004">
      <c r="A49" s="27" t="str">
        <f>E49</f>
        <v>DE COSTER Tineke</v>
      </c>
      <c r="B49" s="19" t="str">
        <f t="shared" si="3"/>
        <v>JUN Women A</v>
      </c>
      <c r="C49" s="41" t="s">
        <v>235</v>
      </c>
      <c r="D49" s="41" t="s">
        <v>471</v>
      </c>
      <c r="E49" s="19" t="s">
        <v>212</v>
      </c>
      <c r="F49" s="19" t="s">
        <v>255</v>
      </c>
      <c r="G49" s="73" t="s">
        <v>473</v>
      </c>
      <c r="H49" s="69" t="s">
        <v>473</v>
      </c>
      <c r="I49" s="38" t="str">
        <f t="shared" si="2"/>
        <v>JUN Women A</v>
      </c>
      <c r="J49" s="40"/>
      <c r="K49" s="83"/>
      <c r="L49" s="83"/>
      <c r="M49" s="83"/>
      <c r="N49" s="84"/>
      <c r="O49" s="99"/>
    </row>
    <row r="50" spans="1:15" s="23" customFormat="1" hidden="1" x14ac:dyDescent="0.55000000000000004">
      <c r="A50" s="27" t="str">
        <f t="shared" si="0"/>
        <v>DE DONCKER Jill</v>
      </c>
      <c r="B50" s="19" t="str">
        <f t="shared" si="3"/>
        <v>INO Girls A</v>
      </c>
      <c r="C50" s="41" t="s">
        <v>235</v>
      </c>
      <c r="D50" s="41" t="s">
        <v>3</v>
      </c>
      <c r="E50" s="19" t="s">
        <v>362</v>
      </c>
      <c r="F50" s="19" t="s">
        <v>254</v>
      </c>
      <c r="G50" s="19" t="s">
        <v>294</v>
      </c>
      <c r="H50" s="69" t="s">
        <v>294</v>
      </c>
      <c r="I50" s="38" t="str">
        <f t="shared" si="2"/>
        <v>INO Girls A</v>
      </c>
      <c r="J50" s="40"/>
      <c r="K50" s="83"/>
      <c r="L50" s="83"/>
      <c r="M50" s="83"/>
      <c r="N50" s="84"/>
      <c r="O50" s="99"/>
    </row>
    <row r="51" spans="1:15" s="23" customFormat="1" hidden="1" x14ac:dyDescent="0.55000000000000004">
      <c r="A51" s="27" t="str">
        <f t="shared" si="0"/>
        <v>DE DONCKER Jolien</v>
      </c>
      <c r="B51" s="19" t="str">
        <f t="shared" si="3"/>
        <v>PRE Girls</v>
      </c>
      <c r="C51" s="41" t="s">
        <v>235</v>
      </c>
      <c r="D51" s="41" t="s">
        <v>3</v>
      </c>
      <c r="E51" s="19" t="s">
        <v>488</v>
      </c>
      <c r="F51" s="19" t="s">
        <v>253</v>
      </c>
      <c r="G51" s="19" t="s">
        <v>36</v>
      </c>
      <c r="H51" s="69" t="s">
        <v>205</v>
      </c>
      <c r="I51" s="38" t="str">
        <f t="shared" si="2"/>
        <v>PRE Girls</v>
      </c>
      <c r="J51" s="40"/>
      <c r="K51" s="83"/>
      <c r="L51" s="83"/>
      <c r="M51" s="83"/>
      <c r="N51" s="84"/>
      <c r="O51" s="99"/>
    </row>
    <row r="52" spans="1:15" s="23" customFormat="1" hidden="1" x14ac:dyDescent="0.55000000000000004">
      <c r="A52" s="27" t="str">
        <f t="shared" si="0"/>
        <v>DE GRAEF Line</v>
      </c>
      <c r="B52" s="19" t="str">
        <f t="shared" si="3"/>
        <v>JUN Women A</v>
      </c>
      <c r="C52" s="41" t="s">
        <v>235</v>
      </c>
      <c r="D52" s="41" t="s">
        <v>7</v>
      </c>
      <c r="E52" s="19" t="s">
        <v>79</v>
      </c>
      <c r="F52" s="19" t="s">
        <v>226</v>
      </c>
      <c r="G52" s="19" t="s">
        <v>297</v>
      </c>
      <c r="H52" s="69" t="s">
        <v>473</v>
      </c>
      <c r="I52" s="38" t="str">
        <f t="shared" si="2"/>
        <v>ANO Girls A</v>
      </c>
      <c r="J52" s="40"/>
      <c r="K52" s="83"/>
      <c r="L52" s="83"/>
      <c r="M52" s="83"/>
      <c r="N52" s="84"/>
      <c r="O52" s="99"/>
    </row>
    <row r="53" spans="1:15" s="23" customFormat="1" hidden="1" x14ac:dyDescent="0.55000000000000004">
      <c r="A53" s="27" t="str">
        <f t="shared" si="0"/>
        <v>DE HERDT Elise</v>
      </c>
      <c r="B53" s="19" t="str">
        <f t="shared" si="3"/>
        <v>INO Girls A</v>
      </c>
      <c r="C53" s="41" t="s">
        <v>235</v>
      </c>
      <c r="D53" s="41" t="s">
        <v>3</v>
      </c>
      <c r="E53" s="19" t="s">
        <v>80</v>
      </c>
      <c r="F53" s="19" t="s">
        <v>251</v>
      </c>
      <c r="G53" s="19" t="s">
        <v>294</v>
      </c>
      <c r="H53" s="69" t="s">
        <v>294</v>
      </c>
      <c r="I53" s="38" t="str">
        <f t="shared" si="2"/>
        <v>INO Girls A</v>
      </c>
      <c r="J53" s="40"/>
      <c r="K53" s="83"/>
      <c r="L53" s="83"/>
      <c r="M53" s="83"/>
      <c r="N53" s="84"/>
      <c r="O53" s="99"/>
    </row>
    <row r="54" spans="1:15" s="23" customFormat="1" hidden="1" x14ac:dyDescent="0.55000000000000004">
      <c r="A54" s="27" t="str">
        <f t="shared" si="0"/>
        <v>DE KEERSMAECKER Anouchka</v>
      </c>
      <c r="B54" s="19" t="str">
        <f t="shared" si="3"/>
        <v>PRE Girls</v>
      </c>
      <c r="C54" s="41" t="s">
        <v>235</v>
      </c>
      <c r="D54" s="41" t="s">
        <v>6</v>
      </c>
      <c r="E54" s="19" t="s">
        <v>461</v>
      </c>
      <c r="F54" s="19" t="s">
        <v>250</v>
      </c>
      <c r="G54" s="19" t="s">
        <v>205</v>
      </c>
      <c r="H54" s="69" t="s">
        <v>205</v>
      </c>
      <c r="I54" s="38" t="str">
        <f t="shared" si="2"/>
        <v>PRE Girls</v>
      </c>
      <c r="J54" s="40"/>
      <c r="K54" s="83"/>
      <c r="L54" s="83"/>
      <c r="M54" s="83"/>
      <c r="N54" s="84"/>
      <c r="O54" s="99"/>
    </row>
    <row r="55" spans="1:15" s="23" customFormat="1" hidden="1" x14ac:dyDescent="0.55000000000000004">
      <c r="A55" s="27" t="str">
        <f>E55</f>
        <v>DE KONING Ilse</v>
      </c>
      <c r="B55" s="19" t="str">
        <f t="shared" si="3"/>
        <v>MIN Girls</v>
      </c>
      <c r="C55" s="41" t="s">
        <v>235</v>
      </c>
      <c r="D55" s="41" t="s">
        <v>471</v>
      </c>
      <c r="E55" s="19" t="s">
        <v>363</v>
      </c>
      <c r="F55" s="19" t="s">
        <v>208</v>
      </c>
      <c r="G55" s="19" t="s">
        <v>36</v>
      </c>
      <c r="H55" s="69" t="s">
        <v>306</v>
      </c>
      <c r="I55" s="38" t="str">
        <f>IF(G55&lt;&gt;"-",G55,H55)</f>
        <v>MIN Girls</v>
      </c>
      <c r="J55" s="40"/>
      <c r="K55" s="83"/>
      <c r="L55" s="83"/>
      <c r="M55" s="83"/>
      <c r="N55" s="84"/>
      <c r="O55" s="99"/>
    </row>
    <row r="56" spans="1:15" s="23" customFormat="1" hidden="1" x14ac:dyDescent="0.55000000000000004">
      <c r="A56" s="27" t="str">
        <f>E56</f>
        <v>DE NIZZA Amy</v>
      </c>
      <c r="B56" s="19" t="str">
        <f t="shared" si="3"/>
        <v>BNO Girls A</v>
      </c>
      <c r="C56" s="41" t="s">
        <v>235</v>
      </c>
      <c r="D56" s="41" t="s">
        <v>2</v>
      </c>
      <c r="E56" s="19" t="s">
        <v>394</v>
      </c>
      <c r="F56" s="19" t="s">
        <v>249</v>
      </c>
      <c r="G56" s="19" t="s">
        <v>299</v>
      </c>
      <c r="H56" s="69" t="s">
        <v>299</v>
      </c>
      <c r="I56" s="38" t="str">
        <f t="shared" si="2"/>
        <v>BNO Girls A</v>
      </c>
      <c r="J56" s="40"/>
      <c r="K56" s="83"/>
      <c r="L56" s="83"/>
      <c r="M56" s="83"/>
      <c r="N56" s="84"/>
      <c r="O56" s="99"/>
    </row>
    <row r="57" spans="1:15" s="23" customFormat="1" hidden="1" x14ac:dyDescent="0.55000000000000004">
      <c r="A57" s="27" t="str">
        <f t="shared" si="0"/>
        <v>DE PEUTER Stien</v>
      </c>
      <c r="B57" s="19" t="str">
        <f t="shared" si="3"/>
        <v>ANO Girls B</v>
      </c>
      <c r="C57" s="41" t="s">
        <v>235</v>
      </c>
      <c r="D57" s="41" t="s">
        <v>471</v>
      </c>
      <c r="E57" s="19" t="s">
        <v>81</v>
      </c>
      <c r="F57" s="19" t="s">
        <v>502</v>
      </c>
      <c r="G57" s="19" t="s">
        <v>36</v>
      </c>
      <c r="H57" s="69" t="s">
        <v>298</v>
      </c>
      <c r="I57" s="38" t="str">
        <f t="shared" si="2"/>
        <v>ANO Girls B</v>
      </c>
      <c r="J57" s="40"/>
      <c r="K57" s="83"/>
      <c r="L57" s="83"/>
      <c r="M57" s="83"/>
      <c r="N57" s="84"/>
      <c r="O57" s="99"/>
    </row>
    <row r="58" spans="1:15" s="23" customFormat="1" hidden="1" x14ac:dyDescent="0.55000000000000004">
      <c r="A58" s="27" t="str">
        <f t="shared" si="0"/>
        <v>DE RIJCK Gitte</v>
      </c>
      <c r="B58" s="19" t="str">
        <f t="shared" si="3"/>
        <v>INO Girls B</v>
      </c>
      <c r="C58" s="41" t="s">
        <v>235</v>
      </c>
      <c r="D58" s="41" t="s">
        <v>3</v>
      </c>
      <c r="E58" s="19" t="s">
        <v>82</v>
      </c>
      <c r="F58" s="19" t="s">
        <v>229</v>
      </c>
      <c r="G58" s="19" t="s">
        <v>36</v>
      </c>
      <c r="H58" s="69" t="s">
        <v>296</v>
      </c>
      <c r="I58" s="38" t="str">
        <f t="shared" si="2"/>
        <v>INO Girls B</v>
      </c>
      <c r="J58" s="40"/>
      <c r="K58" s="83"/>
      <c r="L58" s="83"/>
      <c r="M58" s="83"/>
      <c r="N58" s="84"/>
      <c r="O58" s="99"/>
    </row>
    <row r="59" spans="1:15" s="23" customFormat="1" hidden="1" x14ac:dyDescent="0.55000000000000004">
      <c r="A59" s="27" t="str">
        <f t="shared" si="0"/>
        <v>DE SAEGHER Lisa</v>
      </c>
      <c r="B59" s="19" t="str">
        <f t="shared" si="3"/>
        <v>PRE Girls</v>
      </c>
      <c r="C59" s="41" t="s">
        <v>235</v>
      </c>
      <c r="D59" s="41" t="s">
        <v>2</v>
      </c>
      <c r="E59" s="19" t="s">
        <v>398</v>
      </c>
      <c r="F59" s="19" t="s">
        <v>248</v>
      </c>
      <c r="G59" s="19" t="s">
        <v>36</v>
      </c>
      <c r="H59" s="69" t="s">
        <v>205</v>
      </c>
      <c r="I59" s="38" t="str">
        <f t="shared" si="2"/>
        <v>PRE Girls</v>
      </c>
      <c r="J59" s="40"/>
      <c r="K59" s="83"/>
      <c r="L59" s="83"/>
      <c r="M59" s="83"/>
      <c r="N59" s="84"/>
      <c r="O59" s="99"/>
    </row>
    <row r="60" spans="1:15" s="23" customFormat="1" hidden="1" x14ac:dyDescent="0.55000000000000004">
      <c r="A60" s="27" t="str">
        <f t="shared" si="0"/>
        <v>DE SCHEPPER Kaat</v>
      </c>
      <c r="B60" s="19" t="str">
        <f t="shared" si="3"/>
        <v>BNO Girls A</v>
      </c>
      <c r="C60" s="41" t="s">
        <v>235</v>
      </c>
      <c r="D60" s="41" t="s">
        <v>37</v>
      </c>
      <c r="E60" s="19" t="s">
        <v>392</v>
      </c>
      <c r="F60" s="19" t="s">
        <v>247</v>
      </c>
      <c r="G60" s="19" t="s">
        <v>36</v>
      </c>
      <c r="H60" s="69" t="s">
        <v>299</v>
      </c>
      <c r="I60" s="38" t="str">
        <f t="shared" si="2"/>
        <v>BNO Girls A</v>
      </c>
      <c r="J60" s="40"/>
      <c r="K60" s="83"/>
      <c r="L60" s="83"/>
      <c r="M60" s="83"/>
      <c r="N60" s="84"/>
      <c r="O60" s="99"/>
    </row>
    <row r="61" spans="1:15" s="23" customFormat="1" hidden="1" x14ac:dyDescent="0.55000000000000004">
      <c r="A61" s="27" t="str">
        <f t="shared" si="0"/>
        <v>DE SOETE Anouk</v>
      </c>
      <c r="B61" s="19" t="str">
        <f t="shared" si="3"/>
        <v>PRE Girls</v>
      </c>
      <c r="C61" s="41" t="s">
        <v>235</v>
      </c>
      <c r="D61" s="41" t="s">
        <v>238</v>
      </c>
      <c r="E61" s="19" t="s">
        <v>403</v>
      </c>
      <c r="F61" s="19" t="s">
        <v>213</v>
      </c>
      <c r="G61" s="19" t="s">
        <v>36</v>
      </c>
      <c r="H61" s="69" t="s">
        <v>205</v>
      </c>
      <c r="I61" s="38" t="str">
        <f t="shared" si="2"/>
        <v>PRE Girls</v>
      </c>
      <c r="J61" s="40"/>
      <c r="K61" s="83"/>
      <c r="L61" s="83"/>
      <c r="M61" s="83"/>
      <c r="N61" s="84"/>
      <c r="O61" s="99"/>
    </row>
    <row r="62" spans="1:15" s="23" customFormat="1" hidden="1" x14ac:dyDescent="0.55000000000000004">
      <c r="A62" s="27" t="str">
        <f t="shared" si="0"/>
        <v>DE VITIS Gloria</v>
      </c>
      <c r="B62" s="19" t="str">
        <f t="shared" si="3"/>
        <v>BNO Girls A</v>
      </c>
      <c r="C62" s="41" t="s">
        <v>235</v>
      </c>
      <c r="D62" s="41" t="s">
        <v>17</v>
      </c>
      <c r="E62" s="19" t="s">
        <v>83</v>
      </c>
      <c r="F62" s="19" t="s">
        <v>246</v>
      </c>
      <c r="G62" s="73" t="s">
        <v>299</v>
      </c>
      <c r="H62" s="69" t="s">
        <v>299</v>
      </c>
      <c r="I62" s="38" t="str">
        <f t="shared" si="2"/>
        <v>BNO Girls A</v>
      </c>
      <c r="J62" s="40"/>
      <c r="K62" s="83"/>
      <c r="L62" s="83"/>
      <c r="M62" s="83"/>
      <c r="N62" s="84"/>
      <c r="O62" s="99"/>
    </row>
    <row r="63" spans="1:15" s="23" customFormat="1" hidden="1" x14ac:dyDescent="0.55000000000000004">
      <c r="A63" s="27" t="str">
        <f t="shared" si="0"/>
        <v>DE VOS Robbe</v>
      </c>
      <c r="B63" s="19" t="str">
        <f t="shared" si="3"/>
        <v>ANO Boys A</v>
      </c>
      <c r="C63" s="41" t="s">
        <v>1</v>
      </c>
      <c r="D63" s="41" t="s">
        <v>8</v>
      </c>
      <c r="E63" s="19" t="s">
        <v>84</v>
      </c>
      <c r="F63" s="19" t="s">
        <v>245</v>
      </c>
      <c r="G63" s="19" t="s">
        <v>308</v>
      </c>
      <c r="H63" s="19" t="s">
        <v>308</v>
      </c>
      <c r="I63" s="38" t="str">
        <f t="shared" si="2"/>
        <v>ANO Boys A</v>
      </c>
      <c r="J63" s="40"/>
      <c r="K63" s="83"/>
      <c r="L63" s="83"/>
      <c r="M63" s="83"/>
      <c r="N63" s="84"/>
      <c r="O63" s="99"/>
    </row>
    <row r="64" spans="1:15" s="23" customFormat="1" hidden="1" x14ac:dyDescent="0.55000000000000004">
      <c r="A64" s="27" t="str">
        <f t="shared" si="0"/>
        <v>DE VROEY Marte</v>
      </c>
      <c r="B64" s="19" t="str">
        <f t="shared" si="3"/>
        <v>JUN Women B</v>
      </c>
      <c r="C64" s="41" t="s">
        <v>235</v>
      </c>
      <c r="D64" s="41" t="s">
        <v>471</v>
      </c>
      <c r="E64" s="19" t="s">
        <v>85</v>
      </c>
      <c r="F64" s="19" t="s">
        <v>36</v>
      </c>
      <c r="G64" s="19" t="s">
        <v>36</v>
      </c>
      <c r="H64" s="69" t="s">
        <v>476</v>
      </c>
      <c r="I64" s="38" t="str">
        <f t="shared" si="2"/>
        <v>JUN Women B</v>
      </c>
      <c r="J64" s="40"/>
      <c r="K64" s="83"/>
      <c r="L64" s="83"/>
      <c r="M64" s="83"/>
      <c r="N64" s="84"/>
      <c r="O64" s="99"/>
    </row>
    <row r="65" spans="1:15" s="23" customFormat="1" hidden="1" x14ac:dyDescent="0.55000000000000004">
      <c r="A65" s="27" t="str">
        <f t="shared" si="0"/>
        <v>DEBRA Zora</v>
      </c>
      <c r="B65" s="19" t="str">
        <f t="shared" si="3"/>
        <v>BNO Girls B</v>
      </c>
      <c r="C65" s="41" t="s">
        <v>235</v>
      </c>
      <c r="D65" s="41" t="s">
        <v>5</v>
      </c>
      <c r="E65" s="19" t="s">
        <v>86</v>
      </c>
      <c r="F65" s="19" t="s">
        <v>36</v>
      </c>
      <c r="G65" s="19" t="s">
        <v>36</v>
      </c>
      <c r="H65" s="69" t="s">
        <v>295</v>
      </c>
      <c r="I65" s="38" t="str">
        <f t="shared" si="2"/>
        <v>BNO Girls B</v>
      </c>
      <c r="J65" s="40"/>
      <c r="K65" s="83"/>
      <c r="L65" s="83"/>
      <c r="M65" s="83"/>
      <c r="N65" s="84"/>
      <c r="O65" s="99"/>
    </row>
    <row r="66" spans="1:15" s="23" customFormat="1" hidden="1" x14ac:dyDescent="0.55000000000000004">
      <c r="A66" s="27" t="str">
        <f t="shared" si="0"/>
        <v>DECLERCK Chloë</v>
      </c>
      <c r="B66" s="19" t="str">
        <f t="shared" ref="B66:B97" si="4">IF($F$308="B competition",H66,IF($F$308="A competition",G66,I66))</f>
        <v>MIN Girls</v>
      </c>
      <c r="C66" s="41" t="s">
        <v>235</v>
      </c>
      <c r="D66" s="41" t="s">
        <v>3</v>
      </c>
      <c r="E66" s="19" t="s">
        <v>244</v>
      </c>
      <c r="F66" s="19" t="s">
        <v>36</v>
      </c>
      <c r="G66" s="19" t="s">
        <v>36</v>
      </c>
      <c r="H66" s="69" t="s">
        <v>306</v>
      </c>
      <c r="I66" s="38" t="str">
        <f t="shared" si="2"/>
        <v>MIN Girls</v>
      </c>
      <c r="J66" s="40"/>
      <c r="K66" s="83"/>
      <c r="L66" s="83"/>
      <c r="M66" s="83"/>
      <c r="N66" s="84"/>
      <c r="O66" s="99"/>
    </row>
    <row r="67" spans="1:15" s="23" customFormat="1" hidden="1" x14ac:dyDescent="0.55000000000000004">
      <c r="A67" s="27" t="str">
        <f>E67</f>
        <v>DEFLOOR Hannelore</v>
      </c>
      <c r="B67" s="19" t="str">
        <f t="shared" si="4"/>
        <v>MIN Girls</v>
      </c>
      <c r="C67" s="41" t="s">
        <v>235</v>
      </c>
      <c r="D67" s="41" t="s">
        <v>37</v>
      </c>
      <c r="E67" s="19" t="s">
        <v>87</v>
      </c>
      <c r="F67" s="19" t="s">
        <v>36</v>
      </c>
      <c r="G67" s="73" t="s">
        <v>36</v>
      </c>
      <c r="H67" s="69" t="s">
        <v>306</v>
      </c>
      <c r="I67" s="38" t="str">
        <f t="shared" si="2"/>
        <v>MIN Girls</v>
      </c>
      <c r="J67" s="40"/>
      <c r="K67" s="83"/>
      <c r="L67" s="83"/>
      <c r="M67" s="83"/>
      <c r="N67" s="84"/>
      <c r="O67" s="99"/>
    </row>
    <row r="68" spans="1:15" s="23" customFormat="1" hidden="1" x14ac:dyDescent="0.55000000000000004">
      <c r="A68" s="27" t="str">
        <f t="shared" ref="A68" si="5">E68</f>
        <v>DEGROOTE Hanne</v>
      </c>
      <c r="B68" s="19" t="str">
        <f t="shared" si="4"/>
        <v>PRE Girls</v>
      </c>
      <c r="C68" s="41" t="s">
        <v>235</v>
      </c>
      <c r="D68" s="41" t="s">
        <v>2</v>
      </c>
      <c r="E68" s="19" t="s">
        <v>482</v>
      </c>
      <c r="F68" s="19" t="s">
        <v>36</v>
      </c>
      <c r="G68" s="19" t="s">
        <v>36</v>
      </c>
      <c r="H68" s="69" t="s">
        <v>205</v>
      </c>
      <c r="I68" s="38" t="str">
        <f t="shared" ref="I68" si="6">IF(G68&lt;&gt;"-",G68,H68)</f>
        <v>PRE Girls</v>
      </c>
      <c r="J68" s="40"/>
      <c r="K68" s="83"/>
      <c r="L68" s="83"/>
      <c r="M68" s="83"/>
      <c r="N68" s="84"/>
      <c r="O68" s="99"/>
    </row>
    <row r="69" spans="1:15" s="23" customFormat="1" hidden="1" x14ac:dyDescent="0.55000000000000004">
      <c r="A69" s="27" t="str">
        <f t="shared" si="0"/>
        <v>DELSARD Kimani</v>
      </c>
      <c r="B69" s="19" t="str">
        <f t="shared" si="4"/>
        <v>INO Girls B</v>
      </c>
      <c r="C69" s="41" t="s">
        <v>235</v>
      </c>
      <c r="D69" s="41" t="s">
        <v>471</v>
      </c>
      <c r="E69" s="19" t="s">
        <v>88</v>
      </c>
      <c r="F69" s="19" t="s">
        <v>36</v>
      </c>
      <c r="G69" s="19" t="s">
        <v>36</v>
      </c>
      <c r="H69" s="69" t="s">
        <v>296</v>
      </c>
      <c r="I69" s="38" t="str">
        <f t="shared" si="2"/>
        <v>INO Girls B</v>
      </c>
      <c r="J69" s="40"/>
      <c r="K69" s="83"/>
      <c r="L69" s="83"/>
      <c r="M69" s="83"/>
      <c r="N69" s="84"/>
      <c r="O69" s="99"/>
    </row>
    <row r="70" spans="1:15" s="23" customFormat="1" hidden="1" x14ac:dyDescent="0.55000000000000004">
      <c r="A70" s="27" t="str">
        <f t="shared" si="0"/>
        <v>DEMEYER Marthe</v>
      </c>
      <c r="B70" s="19" t="str">
        <f t="shared" si="4"/>
        <v>JUN Women A</v>
      </c>
      <c r="C70" s="41" t="s">
        <v>235</v>
      </c>
      <c r="D70" s="41" t="s">
        <v>471</v>
      </c>
      <c r="E70" s="19" t="s">
        <v>89</v>
      </c>
      <c r="F70" s="19" t="s">
        <v>36</v>
      </c>
      <c r="G70" s="19" t="s">
        <v>473</v>
      </c>
      <c r="H70" s="69" t="s">
        <v>473</v>
      </c>
      <c r="I70" s="38" t="str">
        <f t="shared" si="2"/>
        <v>JUN Women A</v>
      </c>
      <c r="J70" s="40"/>
      <c r="K70" s="83"/>
      <c r="L70" s="83"/>
      <c r="M70" s="83"/>
      <c r="N70" s="84"/>
      <c r="O70" s="99"/>
    </row>
    <row r="71" spans="1:15" s="23" customFormat="1" hidden="1" x14ac:dyDescent="0.55000000000000004">
      <c r="A71" s="27" t="str">
        <f t="shared" si="0"/>
        <v>DENAEIJER Marilyn</v>
      </c>
      <c r="B71" s="19" t="str">
        <f t="shared" si="4"/>
        <v>JUN Women A</v>
      </c>
      <c r="C71" s="41" t="s">
        <v>235</v>
      </c>
      <c r="D71" s="41" t="s">
        <v>6</v>
      </c>
      <c r="E71" s="19" t="s">
        <v>90</v>
      </c>
      <c r="F71" s="19" t="s">
        <v>36</v>
      </c>
      <c r="G71" s="19" t="s">
        <v>473</v>
      </c>
      <c r="H71" s="69" t="s">
        <v>473</v>
      </c>
      <c r="I71" s="38" t="str">
        <f t="shared" si="2"/>
        <v>JUN Women A</v>
      </c>
      <c r="J71" s="40"/>
      <c r="K71" s="83"/>
      <c r="L71" s="83"/>
      <c r="M71" s="83"/>
      <c r="N71" s="84"/>
      <c r="O71" s="99"/>
    </row>
    <row r="72" spans="1:15" s="23" customFormat="1" hidden="1" x14ac:dyDescent="0.55000000000000004">
      <c r="A72" s="27" t="str">
        <f t="shared" si="0"/>
        <v>DENAEIJER Maureen</v>
      </c>
      <c r="B72" s="19" t="str">
        <f t="shared" si="4"/>
        <v>JUN Women A</v>
      </c>
      <c r="C72" s="41" t="s">
        <v>235</v>
      </c>
      <c r="D72" s="41" t="s">
        <v>6</v>
      </c>
      <c r="E72" s="19" t="s">
        <v>91</v>
      </c>
      <c r="F72" s="19" t="s">
        <v>36</v>
      </c>
      <c r="G72" s="19" t="s">
        <v>473</v>
      </c>
      <c r="H72" s="69" t="s">
        <v>473</v>
      </c>
      <c r="I72" s="38" t="str">
        <f t="shared" si="2"/>
        <v>JUN Women A</v>
      </c>
      <c r="J72" s="40"/>
      <c r="K72" s="83"/>
      <c r="L72" s="83"/>
      <c r="M72" s="83"/>
      <c r="N72" s="84"/>
      <c r="O72" s="99"/>
    </row>
    <row r="73" spans="1:15" s="23" customFormat="1" hidden="1" x14ac:dyDescent="0.55000000000000004">
      <c r="A73" s="27" t="str">
        <f t="shared" si="0"/>
        <v>DEVOS Maud</v>
      </c>
      <c r="B73" s="19" t="str">
        <f t="shared" si="4"/>
        <v>INO Girls A</v>
      </c>
      <c r="C73" s="41" t="s">
        <v>235</v>
      </c>
      <c r="D73" s="41" t="s">
        <v>6</v>
      </c>
      <c r="E73" s="19" t="s">
        <v>92</v>
      </c>
      <c r="F73" s="19" t="s">
        <v>36</v>
      </c>
      <c r="G73" s="73" t="s">
        <v>294</v>
      </c>
      <c r="H73" s="69" t="s">
        <v>294</v>
      </c>
      <c r="I73" s="38" t="str">
        <f t="shared" si="2"/>
        <v>INO Girls A</v>
      </c>
      <c r="J73" s="40"/>
      <c r="K73" s="83"/>
      <c r="L73" s="83"/>
      <c r="M73" s="83"/>
      <c r="N73" s="84"/>
      <c r="O73" s="99"/>
    </row>
    <row r="74" spans="1:15" s="23" customFormat="1" hidden="1" x14ac:dyDescent="0.55000000000000004">
      <c r="A74" s="27" t="str">
        <f t="shared" si="0"/>
        <v>DEWINTER Maaike</v>
      </c>
      <c r="B74" s="19" t="str">
        <f t="shared" si="4"/>
        <v>PRE Girls</v>
      </c>
      <c r="C74" s="41" t="s">
        <v>235</v>
      </c>
      <c r="D74" s="41" t="s">
        <v>2</v>
      </c>
      <c r="E74" s="19" t="s">
        <v>378</v>
      </c>
      <c r="F74" s="19" t="s">
        <v>36</v>
      </c>
      <c r="G74" s="19" t="s">
        <v>36</v>
      </c>
      <c r="H74" s="69" t="s">
        <v>205</v>
      </c>
      <c r="I74" s="38" t="str">
        <f t="shared" si="2"/>
        <v>PRE Girls</v>
      </c>
      <c r="J74" s="40"/>
      <c r="K74" s="83"/>
      <c r="L74" s="83"/>
      <c r="M74" s="83"/>
      <c r="N74" s="84"/>
      <c r="O74" s="99"/>
    </row>
    <row r="75" spans="1:15" s="23" customFormat="1" hidden="1" x14ac:dyDescent="0.55000000000000004">
      <c r="A75" s="27" t="str">
        <f t="shared" ref="A75" si="7">E75</f>
        <v>DILLEN Isabella</v>
      </c>
      <c r="B75" s="19" t="str">
        <f t="shared" si="4"/>
        <v>PRE Girls</v>
      </c>
      <c r="C75" s="41" t="s">
        <v>235</v>
      </c>
      <c r="D75" s="41" t="s">
        <v>40</v>
      </c>
      <c r="E75" s="19" t="s">
        <v>492</v>
      </c>
      <c r="F75" s="19" t="s">
        <v>36</v>
      </c>
      <c r="G75" s="19" t="s">
        <v>36</v>
      </c>
      <c r="H75" s="69" t="s">
        <v>205</v>
      </c>
      <c r="I75" s="38" t="str">
        <f t="shared" ref="I75" si="8">IF(G75&lt;&gt;"-",G75,H75)</f>
        <v>PRE Girls</v>
      </c>
      <c r="J75" s="40"/>
      <c r="K75" s="83"/>
      <c r="L75" s="83"/>
      <c r="M75" s="83"/>
      <c r="N75" s="84"/>
      <c r="O75" s="99"/>
    </row>
    <row r="76" spans="1:15" s="23" customFormat="1" hidden="1" x14ac:dyDescent="0.55000000000000004">
      <c r="A76" s="27" t="str">
        <f t="shared" si="0"/>
        <v>DORTU Céline</v>
      </c>
      <c r="B76" s="19" t="str">
        <f t="shared" si="4"/>
        <v>BNO Girls B</v>
      </c>
      <c r="C76" s="41" t="s">
        <v>235</v>
      </c>
      <c r="D76" s="41" t="s">
        <v>5</v>
      </c>
      <c r="E76" s="19" t="s">
        <v>93</v>
      </c>
      <c r="F76" s="19" t="s">
        <v>36</v>
      </c>
      <c r="G76" s="19" t="s">
        <v>36</v>
      </c>
      <c r="H76" s="69" t="s">
        <v>295</v>
      </c>
      <c r="I76" s="38" t="str">
        <f t="shared" si="2"/>
        <v>BNO Girls B</v>
      </c>
      <c r="J76" s="40"/>
      <c r="K76" s="83"/>
      <c r="L76" s="83"/>
      <c r="M76" s="83"/>
      <c r="N76" s="84"/>
      <c r="O76" s="99"/>
    </row>
    <row r="77" spans="1:15" s="23" customFormat="1" hidden="1" x14ac:dyDescent="0.55000000000000004">
      <c r="A77" s="27" t="str">
        <f t="shared" si="0"/>
        <v>DRIJKONINGEN Aube-Laure</v>
      </c>
      <c r="B77" s="19" t="str">
        <f t="shared" si="4"/>
        <v>JUN Women A</v>
      </c>
      <c r="C77" s="41" t="s">
        <v>235</v>
      </c>
      <c r="D77" s="41" t="s">
        <v>3</v>
      </c>
      <c r="E77" s="19" t="s">
        <v>94</v>
      </c>
      <c r="F77" s="19" t="s">
        <v>36</v>
      </c>
      <c r="G77" s="19" t="s">
        <v>297</v>
      </c>
      <c r="H77" s="69" t="s">
        <v>473</v>
      </c>
      <c r="I77" s="38" t="str">
        <f t="shared" si="2"/>
        <v>ANO Girls A</v>
      </c>
      <c r="J77" s="40"/>
      <c r="K77" s="83"/>
      <c r="L77" s="83"/>
      <c r="M77" s="83"/>
      <c r="N77" s="84"/>
      <c r="O77" s="99"/>
    </row>
    <row r="78" spans="1:15" s="23" customFormat="1" hidden="1" x14ac:dyDescent="0.55000000000000004">
      <c r="A78" s="27" t="str">
        <f t="shared" si="0"/>
        <v>DRIJKONINGEN Alexine</v>
      </c>
      <c r="B78" s="19" t="str">
        <f t="shared" si="4"/>
        <v>PRE Girls</v>
      </c>
      <c r="C78" s="41" t="s">
        <v>235</v>
      </c>
      <c r="D78" s="41" t="s">
        <v>8</v>
      </c>
      <c r="E78" s="19" t="s">
        <v>357</v>
      </c>
      <c r="F78" s="19" t="s">
        <v>36</v>
      </c>
      <c r="G78" s="19" t="s">
        <v>36</v>
      </c>
      <c r="H78" s="69" t="s">
        <v>205</v>
      </c>
      <c r="I78" s="38" t="str">
        <f t="shared" ref="I78:I160" si="9">IF(G78&lt;&gt;"-",G78,H78)</f>
        <v>PRE Girls</v>
      </c>
      <c r="J78" s="40"/>
      <c r="K78" s="83"/>
      <c r="L78" s="83"/>
      <c r="M78" s="83"/>
      <c r="N78" s="84"/>
      <c r="O78" s="99"/>
    </row>
    <row r="79" spans="1:15" s="23" customFormat="1" hidden="1" x14ac:dyDescent="0.55000000000000004">
      <c r="A79" s="27" t="str">
        <f>E79</f>
        <v>DU RANG Keara</v>
      </c>
      <c r="B79" s="19" t="str">
        <f t="shared" si="4"/>
        <v>INO Girls A</v>
      </c>
      <c r="C79" s="41" t="s">
        <v>235</v>
      </c>
      <c r="D79" s="41" t="s">
        <v>6</v>
      </c>
      <c r="E79" s="19" t="s">
        <v>95</v>
      </c>
      <c r="F79" s="19" t="s">
        <v>36</v>
      </c>
      <c r="G79" s="73" t="s">
        <v>294</v>
      </c>
      <c r="H79" s="69" t="s">
        <v>294</v>
      </c>
      <c r="I79" s="38" t="str">
        <f t="shared" si="9"/>
        <v>INO Girls A</v>
      </c>
      <c r="J79" s="40"/>
      <c r="K79" s="83"/>
      <c r="L79" s="83"/>
      <c r="M79" s="83"/>
      <c r="N79" s="84"/>
      <c r="O79" s="99"/>
    </row>
    <row r="80" spans="1:15" s="23" customFormat="1" hidden="1" x14ac:dyDescent="0.55000000000000004">
      <c r="A80" s="27" t="str">
        <f>E80</f>
        <v>DUYSHAVER Eline</v>
      </c>
      <c r="B80" s="19" t="str">
        <f t="shared" si="4"/>
        <v>PRE Girls</v>
      </c>
      <c r="C80" s="41" t="s">
        <v>235</v>
      </c>
      <c r="D80" s="41" t="s">
        <v>6</v>
      </c>
      <c r="E80" s="19" t="s">
        <v>462</v>
      </c>
      <c r="F80" s="19" t="s">
        <v>36</v>
      </c>
      <c r="G80" s="19" t="s">
        <v>205</v>
      </c>
      <c r="H80" s="69" t="s">
        <v>205</v>
      </c>
      <c r="I80" s="38" t="str">
        <f t="shared" si="9"/>
        <v>PRE Girls</v>
      </c>
      <c r="J80" s="40"/>
      <c r="K80" s="83"/>
      <c r="L80" s="83"/>
      <c r="M80" s="83"/>
      <c r="N80" s="84"/>
      <c r="O80" s="99"/>
    </row>
    <row r="81" spans="1:15" s="23" customFormat="1" hidden="1" x14ac:dyDescent="0.55000000000000004">
      <c r="A81" s="27" t="str">
        <f t="shared" si="0"/>
        <v>EL HUSSEINI Mariam</v>
      </c>
      <c r="B81" s="19" t="str">
        <f t="shared" si="4"/>
        <v>JUN Women A</v>
      </c>
      <c r="C81" s="41" t="s">
        <v>235</v>
      </c>
      <c r="D81" s="41" t="s">
        <v>7</v>
      </c>
      <c r="E81" s="19" t="s">
        <v>96</v>
      </c>
      <c r="F81" s="19" t="s">
        <v>36</v>
      </c>
      <c r="G81" s="19" t="s">
        <v>297</v>
      </c>
      <c r="H81" s="69" t="s">
        <v>473</v>
      </c>
      <c r="I81" s="38" t="str">
        <f t="shared" si="9"/>
        <v>ANO Girls A</v>
      </c>
      <c r="J81" s="40"/>
      <c r="K81" s="83"/>
      <c r="L81" s="83"/>
      <c r="M81" s="83"/>
      <c r="N81" s="84"/>
      <c r="O81" s="99"/>
    </row>
    <row r="82" spans="1:15" s="23" customFormat="1" hidden="1" x14ac:dyDescent="0.55000000000000004">
      <c r="A82" s="27" t="str">
        <f t="shared" si="0"/>
        <v>FAUCONNIER Norah</v>
      </c>
      <c r="B82" s="19" t="str">
        <f t="shared" si="4"/>
        <v>INO Girls A</v>
      </c>
      <c r="C82" s="41" t="s">
        <v>235</v>
      </c>
      <c r="D82" s="41" t="s">
        <v>40</v>
      </c>
      <c r="E82" s="19" t="s">
        <v>97</v>
      </c>
      <c r="F82" s="19" t="s">
        <v>36</v>
      </c>
      <c r="G82" s="19" t="s">
        <v>294</v>
      </c>
      <c r="H82" s="69" t="s">
        <v>294</v>
      </c>
      <c r="I82" s="38" t="str">
        <f t="shared" si="9"/>
        <v>INO Girls A</v>
      </c>
      <c r="J82" s="40"/>
      <c r="K82" s="83"/>
      <c r="L82" s="83"/>
      <c r="M82" s="83"/>
      <c r="N82" s="84"/>
      <c r="O82" s="99"/>
    </row>
    <row r="83" spans="1:15" s="23" customFormat="1" hidden="1" x14ac:dyDescent="0.55000000000000004">
      <c r="A83" s="27" t="str">
        <f t="shared" si="0"/>
        <v>FEITZ Miroslav</v>
      </c>
      <c r="B83" s="19" t="str">
        <f t="shared" si="4"/>
        <v>INO Boys A</v>
      </c>
      <c r="C83" s="41" t="s">
        <v>1</v>
      </c>
      <c r="D83" s="41" t="s">
        <v>2</v>
      </c>
      <c r="E83" s="19" t="s">
        <v>98</v>
      </c>
      <c r="F83" s="19" t="s">
        <v>36</v>
      </c>
      <c r="G83" s="19" t="s">
        <v>304</v>
      </c>
      <c r="H83" s="69" t="s">
        <v>304</v>
      </c>
      <c r="I83" s="38" t="str">
        <f t="shared" si="9"/>
        <v>INO Boys A</v>
      </c>
      <c r="J83" s="40"/>
      <c r="K83" s="83"/>
      <c r="L83" s="83"/>
      <c r="M83" s="83"/>
      <c r="N83" s="84"/>
      <c r="O83" s="99"/>
    </row>
    <row r="84" spans="1:15" s="23" customFormat="1" hidden="1" x14ac:dyDescent="0.55000000000000004">
      <c r="A84" s="27" t="str">
        <f>E84</f>
        <v>FEITZ Yann</v>
      </c>
      <c r="B84" s="19" t="str">
        <f t="shared" si="4"/>
        <v>BNO Boys A</v>
      </c>
      <c r="C84" s="41" t="s">
        <v>1</v>
      </c>
      <c r="D84" s="41" t="s">
        <v>2</v>
      </c>
      <c r="E84" s="19" t="s">
        <v>99</v>
      </c>
      <c r="F84" s="19" t="s">
        <v>36</v>
      </c>
      <c r="G84" s="73" t="s">
        <v>303</v>
      </c>
      <c r="H84" s="69" t="s">
        <v>303</v>
      </c>
      <c r="I84" s="38" t="str">
        <f t="shared" si="9"/>
        <v>BNO Boys A</v>
      </c>
      <c r="J84" s="40"/>
      <c r="K84" s="83"/>
      <c r="L84" s="83"/>
      <c r="M84" s="83"/>
      <c r="N84" s="84"/>
      <c r="O84" s="99"/>
    </row>
    <row r="85" spans="1:15" s="23" customFormat="1" hidden="1" x14ac:dyDescent="0.55000000000000004">
      <c r="A85" s="27" t="str">
        <f t="shared" si="0"/>
        <v>FERKET Seven Magdalena</v>
      </c>
      <c r="B85" s="19" t="str">
        <f t="shared" si="4"/>
        <v>MIN Girls</v>
      </c>
      <c r="C85" s="41" t="s">
        <v>235</v>
      </c>
      <c r="D85" s="41" t="s">
        <v>3</v>
      </c>
      <c r="E85" s="19" t="s">
        <v>335</v>
      </c>
      <c r="F85" s="19" t="s">
        <v>36</v>
      </c>
      <c r="G85" s="19" t="s">
        <v>36</v>
      </c>
      <c r="H85" s="69" t="s">
        <v>306</v>
      </c>
      <c r="I85" s="38" t="str">
        <f t="shared" si="9"/>
        <v>MIN Girls</v>
      </c>
      <c r="J85" s="40"/>
      <c r="K85" s="83"/>
      <c r="L85" s="83"/>
      <c r="M85" s="83"/>
      <c r="N85" s="84"/>
      <c r="O85" s="99"/>
    </row>
    <row r="86" spans="1:15" s="23" customFormat="1" hidden="1" x14ac:dyDescent="0.55000000000000004">
      <c r="A86" s="27" t="str">
        <f t="shared" si="0"/>
        <v>FERRÉ Camille</v>
      </c>
      <c r="B86" s="19" t="str">
        <f t="shared" si="4"/>
        <v>PRE Girls</v>
      </c>
      <c r="C86" s="41" t="s">
        <v>235</v>
      </c>
      <c r="D86" s="41" t="s">
        <v>6</v>
      </c>
      <c r="E86" s="19" t="s">
        <v>439</v>
      </c>
      <c r="F86" s="19" t="s">
        <v>36</v>
      </c>
      <c r="G86" s="19" t="s">
        <v>36</v>
      </c>
      <c r="H86" s="69" t="s">
        <v>205</v>
      </c>
      <c r="I86" s="38" t="str">
        <f t="shared" si="9"/>
        <v>PRE Girls</v>
      </c>
      <c r="J86" s="40"/>
      <c r="K86" s="83"/>
      <c r="L86" s="83"/>
      <c r="M86" s="83"/>
      <c r="N86" s="84"/>
      <c r="O86" s="99"/>
    </row>
    <row r="87" spans="1:15" s="23" customFormat="1" hidden="1" x14ac:dyDescent="0.55000000000000004">
      <c r="A87" s="27" t="str">
        <f>E87</f>
        <v>FEUMETIO Jeanne-Ange</v>
      </c>
      <c r="B87" s="19" t="str">
        <f t="shared" si="4"/>
        <v>PRE Girls</v>
      </c>
      <c r="C87" s="41" t="s">
        <v>235</v>
      </c>
      <c r="D87" s="41" t="s">
        <v>44</v>
      </c>
      <c r="E87" s="19" t="s">
        <v>379</v>
      </c>
      <c r="F87" s="19" t="s">
        <v>36</v>
      </c>
      <c r="G87" s="73" t="s">
        <v>36</v>
      </c>
      <c r="H87" s="69" t="s">
        <v>205</v>
      </c>
      <c r="I87" s="38" t="str">
        <f t="shared" si="9"/>
        <v>PRE Girls</v>
      </c>
      <c r="J87" s="40"/>
      <c r="K87" s="83"/>
      <c r="L87" s="83"/>
      <c r="M87" s="83"/>
      <c r="N87" s="84"/>
      <c r="O87" s="99"/>
    </row>
    <row r="88" spans="1:15" s="23" customFormat="1" hidden="1" x14ac:dyDescent="0.55000000000000004">
      <c r="A88" s="27" t="str">
        <f>E88</f>
        <v>FIERS Amélie</v>
      </c>
      <c r="B88" s="19" t="str">
        <f t="shared" si="4"/>
        <v>PRE Girls</v>
      </c>
      <c r="C88" s="41" t="s">
        <v>235</v>
      </c>
      <c r="D88" s="41" t="s">
        <v>4</v>
      </c>
      <c r="E88" s="19" t="s">
        <v>464</v>
      </c>
      <c r="F88" s="19" t="s">
        <v>36</v>
      </c>
      <c r="G88" s="19" t="s">
        <v>205</v>
      </c>
      <c r="H88" s="69" t="s">
        <v>205</v>
      </c>
      <c r="I88" s="38" t="str">
        <f t="shared" si="9"/>
        <v>PRE Girls</v>
      </c>
      <c r="J88" s="40"/>
      <c r="K88" s="83"/>
      <c r="L88" s="83"/>
      <c r="M88" s="83"/>
      <c r="N88" s="84"/>
      <c r="O88" s="99"/>
    </row>
    <row r="89" spans="1:15" s="23" customFormat="1" hidden="1" x14ac:dyDescent="0.55000000000000004">
      <c r="A89" s="27" t="str">
        <f>E89</f>
        <v>FLAMING Becky</v>
      </c>
      <c r="B89" s="19" t="str">
        <f t="shared" si="4"/>
        <v>BNO Girls B</v>
      </c>
      <c r="C89" s="41" t="s">
        <v>235</v>
      </c>
      <c r="D89" s="41" t="s">
        <v>2</v>
      </c>
      <c r="E89" s="19" t="s">
        <v>100</v>
      </c>
      <c r="F89" s="19" t="s">
        <v>36</v>
      </c>
      <c r="G89" s="19" t="s">
        <v>36</v>
      </c>
      <c r="H89" s="69" t="s">
        <v>295</v>
      </c>
      <c r="I89" s="38" t="str">
        <f t="shared" si="9"/>
        <v>BNO Girls B</v>
      </c>
      <c r="J89" s="40"/>
      <c r="K89" s="83"/>
      <c r="L89" s="83"/>
      <c r="M89" s="83"/>
      <c r="N89" s="84"/>
      <c r="O89" s="99"/>
    </row>
    <row r="90" spans="1:15" s="23" customFormat="1" hidden="1" x14ac:dyDescent="0.55000000000000004">
      <c r="A90" s="27" t="str">
        <f t="shared" si="0"/>
        <v>FOULON Anaïs</v>
      </c>
      <c r="B90" s="19" t="str">
        <f t="shared" si="4"/>
        <v>ANO Girls A</v>
      </c>
      <c r="C90" s="41" t="s">
        <v>235</v>
      </c>
      <c r="D90" s="41" t="s">
        <v>5</v>
      </c>
      <c r="E90" s="19" t="s">
        <v>101</v>
      </c>
      <c r="F90" s="19" t="s">
        <v>36</v>
      </c>
      <c r="G90" s="19" t="s">
        <v>297</v>
      </c>
      <c r="H90" s="69" t="s">
        <v>297</v>
      </c>
      <c r="I90" s="38" t="str">
        <f t="shared" si="9"/>
        <v>ANO Girls A</v>
      </c>
      <c r="J90" s="40"/>
      <c r="K90" s="83"/>
      <c r="L90" s="83"/>
      <c r="M90" s="83"/>
      <c r="N90" s="84"/>
      <c r="O90" s="99"/>
    </row>
    <row r="91" spans="1:15" s="23" customFormat="1" hidden="1" x14ac:dyDescent="0.55000000000000004">
      <c r="A91" s="27" t="str">
        <f t="shared" si="0"/>
        <v>FREDERICKX Marthe</v>
      </c>
      <c r="B91" s="19" t="str">
        <f t="shared" si="4"/>
        <v>MIN Girls</v>
      </c>
      <c r="C91" s="41" t="s">
        <v>235</v>
      </c>
      <c r="D91" s="41" t="s">
        <v>3</v>
      </c>
      <c r="E91" s="19" t="s">
        <v>380</v>
      </c>
      <c r="F91" s="19" t="s">
        <v>36</v>
      </c>
      <c r="G91" s="19" t="s">
        <v>36</v>
      </c>
      <c r="H91" s="69" t="s">
        <v>306</v>
      </c>
      <c r="I91" s="38" t="str">
        <f t="shared" si="9"/>
        <v>MIN Girls</v>
      </c>
      <c r="J91" s="40"/>
      <c r="K91" s="83"/>
      <c r="L91" s="83"/>
      <c r="M91" s="83"/>
      <c r="N91" s="84"/>
      <c r="O91" s="99"/>
    </row>
    <row r="92" spans="1:15" s="23" customFormat="1" hidden="1" x14ac:dyDescent="0.55000000000000004">
      <c r="A92" s="27" t="str">
        <f t="shared" si="0"/>
        <v>GABRIEL Anaïs</v>
      </c>
      <c r="B92" s="19" t="str">
        <f t="shared" si="4"/>
        <v>BNO Girls A</v>
      </c>
      <c r="C92" s="41" t="s">
        <v>235</v>
      </c>
      <c r="D92" s="41" t="s">
        <v>6</v>
      </c>
      <c r="E92" s="19" t="s">
        <v>243</v>
      </c>
      <c r="F92" s="19" t="s">
        <v>36</v>
      </c>
      <c r="G92" s="19" t="s">
        <v>299</v>
      </c>
      <c r="H92" s="69" t="s">
        <v>299</v>
      </c>
      <c r="I92" s="38" t="str">
        <f t="shared" si="9"/>
        <v>BNO Girls A</v>
      </c>
      <c r="J92" s="40"/>
      <c r="K92" s="83"/>
      <c r="L92" s="83"/>
      <c r="M92" s="83"/>
      <c r="N92" s="84"/>
      <c r="O92" s="99"/>
    </row>
    <row r="93" spans="1:15" s="23" customFormat="1" hidden="1" x14ac:dyDescent="0.55000000000000004">
      <c r="A93" s="27" t="str">
        <f t="shared" si="0"/>
        <v>GABRIEL Leander</v>
      </c>
      <c r="B93" s="19" t="str">
        <f t="shared" si="4"/>
        <v>MIN Boys</v>
      </c>
      <c r="C93" s="41" t="s">
        <v>1</v>
      </c>
      <c r="D93" s="41" t="s">
        <v>6</v>
      </c>
      <c r="E93" s="19" t="s">
        <v>242</v>
      </c>
      <c r="F93" s="19" t="s">
        <v>36</v>
      </c>
      <c r="G93" s="19" t="s">
        <v>36</v>
      </c>
      <c r="H93" s="69" t="s">
        <v>300</v>
      </c>
      <c r="I93" s="38" t="str">
        <f t="shared" si="9"/>
        <v>MIN Boys</v>
      </c>
      <c r="J93" s="40"/>
      <c r="K93" s="83"/>
      <c r="L93" s="83"/>
      <c r="M93" s="83"/>
      <c r="N93" s="84"/>
      <c r="O93" s="99"/>
    </row>
    <row r="94" spans="1:15" s="23" customFormat="1" hidden="1" x14ac:dyDescent="0.55000000000000004">
      <c r="A94" s="27" t="str">
        <f t="shared" si="0"/>
        <v>GABRIELS Minka</v>
      </c>
      <c r="B94" s="19" t="str">
        <f t="shared" si="4"/>
        <v>INO Girls A</v>
      </c>
      <c r="C94" s="41" t="s">
        <v>235</v>
      </c>
      <c r="D94" s="41" t="s">
        <v>37</v>
      </c>
      <c r="E94" s="19" t="s">
        <v>219</v>
      </c>
      <c r="F94" s="19" t="s">
        <v>36</v>
      </c>
      <c r="G94" s="19" t="s">
        <v>294</v>
      </c>
      <c r="H94" s="69" t="s">
        <v>294</v>
      </c>
      <c r="I94" s="38" t="str">
        <f t="shared" si="9"/>
        <v>INO Girls A</v>
      </c>
      <c r="J94" s="40"/>
      <c r="K94" s="83"/>
      <c r="L94" s="83"/>
      <c r="M94" s="83"/>
      <c r="N94" s="84"/>
      <c r="O94" s="99"/>
    </row>
    <row r="95" spans="1:15" s="23" customFormat="1" hidden="1" x14ac:dyDescent="0.55000000000000004">
      <c r="A95" s="27" t="str">
        <f t="shared" si="0"/>
        <v>GEERS Edra</v>
      </c>
      <c r="B95" s="19" t="str">
        <f t="shared" si="4"/>
        <v>ANO Girls A</v>
      </c>
      <c r="C95" s="41" t="s">
        <v>235</v>
      </c>
      <c r="D95" s="41" t="s">
        <v>471</v>
      </c>
      <c r="E95" s="19" t="s">
        <v>102</v>
      </c>
      <c r="F95" s="19" t="s">
        <v>36</v>
      </c>
      <c r="G95" s="19" t="s">
        <v>297</v>
      </c>
      <c r="H95" s="69" t="s">
        <v>297</v>
      </c>
      <c r="I95" s="38" t="str">
        <f t="shared" si="9"/>
        <v>ANO Girls A</v>
      </c>
      <c r="J95" s="40"/>
      <c r="K95" s="83"/>
      <c r="L95" s="83"/>
      <c r="M95" s="83"/>
      <c r="N95" s="84"/>
      <c r="O95" s="99"/>
    </row>
    <row r="96" spans="1:15" s="23" customFormat="1" hidden="1" x14ac:dyDescent="0.55000000000000004">
      <c r="A96" s="27" t="str">
        <f t="shared" si="0"/>
        <v>GENIETS Astrid</v>
      </c>
      <c r="B96" s="19" t="str">
        <f t="shared" si="4"/>
        <v>INO Girls A</v>
      </c>
      <c r="C96" s="41" t="s">
        <v>235</v>
      </c>
      <c r="D96" s="41" t="s">
        <v>4</v>
      </c>
      <c r="E96" s="19" t="s">
        <v>103</v>
      </c>
      <c r="F96" s="19" t="s">
        <v>36</v>
      </c>
      <c r="G96" s="19" t="s">
        <v>294</v>
      </c>
      <c r="H96" s="69" t="s">
        <v>294</v>
      </c>
      <c r="I96" s="38" t="str">
        <f t="shared" si="9"/>
        <v>INO Girls A</v>
      </c>
      <c r="J96" s="40"/>
      <c r="K96" s="83"/>
      <c r="L96" s="83"/>
      <c r="M96" s="83"/>
      <c r="N96" s="84"/>
      <c r="O96" s="99"/>
    </row>
    <row r="97" spans="1:15" s="23" customFormat="1" hidden="1" x14ac:dyDescent="0.55000000000000004">
      <c r="A97" s="27" t="str">
        <f t="shared" si="0"/>
        <v>GENIETS Maite</v>
      </c>
      <c r="B97" s="19">
        <f t="shared" si="4"/>
        <v>2</v>
      </c>
      <c r="C97" s="41" t="s">
        <v>235</v>
      </c>
      <c r="D97" s="41" t="s">
        <v>4</v>
      </c>
      <c r="E97" s="19" t="s">
        <v>104</v>
      </c>
      <c r="F97" s="19" t="s">
        <v>36</v>
      </c>
      <c r="G97" s="19" t="s">
        <v>36</v>
      </c>
      <c r="H97" s="69">
        <v>2</v>
      </c>
      <c r="I97" s="38">
        <f t="shared" si="9"/>
        <v>2</v>
      </c>
      <c r="J97" s="40"/>
      <c r="K97" s="83"/>
      <c r="L97" s="83"/>
      <c r="M97" s="83"/>
      <c r="N97" s="84"/>
      <c r="O97" s="99"/>
    </row>
    <row r="98" spans="1:15" s="23" customFormat="1" hidden="1" x14ac:dyDescent="0.55000000000000004">
      <c r="A98" s="27" t="str">
        <f>E98</f>
        <v>GENIETS Rani</v>
      </c>
      <c r="B98" s="19" t="str">
        <f t="shared" ref="B98:B129" si="10">IF($F$308="B competition",H98,IF($F$308="A competition",G98,I98))</f>
        <v>BNO Girls A</v>
      </c>
      <c r="C98" s="41" t="s">
        <v>235</v>
      </c>
      <c r="D98" s="41" t="s">
        <v>4</v>
      </c>
      <c r="E98" s="19" t="s">
        <v>429</v>
      </c>
      <c r="F98" s="19" t="s">
        <v>36</v>
      </c>
      <c r="G98" s="19" t="s">
        <v>299</v>
      </c>
      <c r="H98" s="69" t="s">
        <v>299</v>
      </c>
      <c r="I98" s="38" t="str">
        <f>IF(G98&lt;&gt;"-",G98,H98)</f>
        <v>BNO Girls A</v>
      </c>
      <c r="J98" s="40"/>
      <c r="K98" s="83"/>
      <c r="L98" s="83"/>
      <c r="M98" s="83"/>
      <c r="N98" s="84"/>
      <c r="O98" s="99"/>
    </row>
    <row r="99" spans="1:15" s="23" customFormat="1" hidden="1" x14ac:dyDescent="0.55000000000000004">
      <c r="A99" s="27" t="str">
        <f>E99</f>
        <v>GEUKENS Leni</v>
      </c>
      <c r="B99" s="19" t="str">
        <f t="shared" si="10"/>
        <v>PRE Girls</v>
      </c>
      <c r="C99" s="41" t="s">
        <v>235</v>
      </c>
      <c r="D99" s="41" t="s">
        <v>471</v>
      </c>
      <c r="E99" s="19" t="s">
        <v>499</v>
      </c>
      <c r="F99" s="19" t="s">
        <v>36</v>
      </c>
      <c r="G99" s="19" t="s">
        <v>36</v>
      </c>
      <c r="H99" s="69" t="s">
        <v>205</v>
      </c>
      <c r="I99" s="38" t="str">
        <f>IF(G99&lt;&gt;"-",G99,H99)</f>
        <v>PRE Girls</v>
      </c>
      <c r="J99" s="40"/>
      <c r="K99" s="83"/>
      <c r="L99" s="83"/>
      <c r="M99" s="83"/>
      <c r="N99" s="84"/>
      <c r="O99" s="99"/>
    </row>
    <row r="100" spans="1:15" s="23" customFormat="1" hidden="1" x14ac:dyDescent="0.55000000000000004">
      <c r="A100" s="27" t="str">
        <f>E100</f>
        <v>GHYS Anaïs</v>
      </c>
      <c r="B100" s="19" t="str">
        <f t="shared" si="10"/>
        <v>PRE Girls</v>
      </c>
      <c r="C100" s="41" t="s">
        <v>235</v>
      </c>
      <c r="D100" s="41" t="s">
        <v>5</v>
      </c>
      <c r="E100" s="19" t="s">
        <v>442</v>
      </c>
      <c r="F100" s="19" t="s">
        <v>36</v>
      </c>
      <c r="G100" s="19" t="s">
        <v>36</v>
      </c>
      <c r="H100" s="69" t="s">
        <v>205</v>
      </c>
      <c r="I100" s="38" t="str">
        <f>IF(G100&lt;&gt;"-",G100,H100)</f>
        <v>PRE Girls</v>
      </c>
      <c r="J100" s="40"/>
      <c r="K100" s="83"/>
      <c r="L100" s="83"/>
      <c r="M100" s="83"/>
      <c r="N100" s="84"/>
      <c r="O100" s="99"/>
    </row>
    <row r="101" spans="1:15" s="23" customFormat="1" hidden="1" x14ac:dyDescent="0.55000000000000004">
      <c r="A101" s="27" t="str">
        <f>E101</f>
        <v>GHYS Charlotte</v>
      </c>
      <c r="B101" s="19" t="str">
        <f t="shared" si="10"/>
        <v>PRE Girls</v>
      </c>
      <c r="C101" s="41" t="s">
        <v>235</v>
      </c>
      <c r="D101" s="41" t="s">
        <v>2</v>
      </c>
      <c r="E101" s="19" t="s">
        <v>419</v>
      </c>
      <c r="F101" s="19" t="s">
        <v>36</v>
      </c>
      <c r="G101" s="19" t="s">
        <v>36</v>
      </c>
      <c r="H101" s="69" t="s">
        <v>205</v>
      </c>
      <c r="I101" s="38" t="str">
        <f t="shared" si="9"/>
        <v>PRE Girls</v>
      </c>
      <c r="J101" s="40"/>
      <c r="K101" s="83"/>
      <c r="L101" s="83"/>
      <c r="M101" s="83"/>
      <c r="N101" s="84"/>
      <c r="O101" s="99"/>
    </row>
    <row r="102" spans="1:15" s="23" customFormat="1" hidden="1" x14ac:dyDescent="0.55000000000000004">
      <c r="A102" s="27" t="str">
        <f>E102</f>
        <v>GILISSEN Lore</v>
      </c>
      <c r="B102" s="19" t="str">
        <f t="shared" si="10"/>
        <v>PRE Girls</v>
      </c>
      <c r="C102" s="41" t="s">
        <v>235</v>
      </c>
      <c r="D102" s="41" t="s">
        <v>4</v>
      </c>
      <c r="E102" s="19" t="s">
        <v>465</v>
      </c>
      <c r="F102" s="19" t="s">
        <v>36</v>
      </c>
      <c r="G102" s="19" t="s">
        <v>205</v>
      </c>
      <c r="H102" s="69" t="s">
        <v>205</v>
      </c>
      <c r="I102" s="38" t="str">
        <f>IF(G102&lt;&gt;"-",G102,H102)</f>
        <v>PRE Girls</v>
      </c>
      <c r="J102" s="40"/>
      <c r="K102" s="83"/>
      <c r="L102" s="83"/>
      <c r="M102" s="83"/>
      <c r="N102" s="84"/>
      <c r="O102" s="99"/>
    </row>
    <row r="103" spans="1:15" s="23" customFormat="1" hidden="1" x14ac:dyDescent="0.55000000000000004">
      <c r="A103" s="27" t="str">
        <f t="shared" si="0"/>
        <v>GODA Noa</v>
      </c>
      <c r="B103" s="19" t="str">
        <f t="shared" si="10"/>
        <v>INO Girls B</v>
      </c>
      <c r="C103" s="41" t="s">
        <v>235</v>
      </c>
      <c r="D103" s="41" t="s">
        <v>40</v>
      </c>
      <c r="E103" s="19" t="s">
        <v>105</v>
      </c>
      <c r="F103" s="19" t="s">
        <v>36</v>
      </c>
      <c r="G103" s="19" t="s">
        <v>36</v>
      </c>
      <c r="H103" s="69" t="s">
        <v>296</v>
      </c>
      <c r="I103" s="38" t="str">
        <f t="shared" si="9"/>
        <v>INO Girls B</v>
      </c>
      <c r="J103" s="40"/>
      <c r="K103" s="83"/>
      <c r="L103" s="83"/>
      <c r="M103" s="83"/>
      <c r="N103" s="84"/>
      <c r="O103" s="99"/>
    </row>
    <row r="104" spans="1:15" s="23" customFormat="1" hidden="1" x14ac:dyDescent="0.55000000000000004">
      <c r="A104" s="27" t="str">
        <f t="shared" si="0"/>
        <v>GONZE Julie</v>
      </c>
      <c r="B104" s="19" t="str">
        <f t="shared" si="10"/>
        <v>BNO Girls B</v>
      </c>
      <c r="C104" s="41" t="s">
        <v>235</v>
      </c>
      <c r="D104" s="41" t="s">
        <v>8</v>
      </c>
      <c r="E104" s="19" t="s">
        <v>106</v>
      </c>
      <c r="F104" s="19" t="s">
        <v>36</v>
      </c>
      <c r="G104" s="19" t="s">
        <v>36</v>
      </c>
      <c r="H104" s="69" t="s">
        <v>295</v>
      </c>
      <c r="I104" s="38" t="str">
        <f t="shared" si="9"/>
        <v>BNO Girls B</v>
      </c>
      <c r="J104" s="40"/>
      <c r="K104" s="83"/>
      <c r="L104" s="83"/>
      <c r="M104" s="83"/>
      <c r="N104" s="84"/>
      <c r="O104" s="99"/>
    </row>
    <row r="105" spans="1:15" s="23" customFormat="1" hidden="1" x14ac:dyDescent="0.55000000000000004">
      <c r="A105" s="27" t="str">
        <f>E105</f>
        <v>GOOSSENS Phebe</v>
      </c>
      <c r="B105" s="19" t="str">
        <f t="shared" si="10"/>
        <v>PRE Girls</v>
      </c>
      <c r="C105" s="41" t="s">
        <v>235</v>
      </c>
      <c r="D105" s="41" t="s">
        <v>3</v>
      </c>
      <c r="E105" s="19" t="s">
        <v>434</v>
      </c>
      <c r="F105" s="19" t="s">
        <v>36</v>
      </c>
      <c r="G105" s="19" t="s">
        <v>36</v>
      </c>
      <c r="H105" s="69" t="s">
        <v>205</v>
      </c>
      <c r="I105" s="38" t="str">
        <f t="shared" si="9"/>
        <v>PRE Girls</v>
      </c>
      <c r="J105" s="40"/>
      <c r="K105" s="83"/>
      <c r="L105" s="83"/>
      <c r="M105" s="83"/>
      <c r="N105" s="84"/>
      <c r="O105" s="99"/>
    </row>
    <row r="106" spans="1:15" s="23" customFormat="1" hidden="1" x14ac:dyDescent="0.55000000000000004">
      <c r="A106" s="27" t="str">
        <f t="shared" ref="A106" si="11">E106</f>
        <v>GORBACHEVA Irina</v>
      </c>
      <c r="B106" s="19" t="str">
        <f t="shared" si="10"/>
        <v>PRE Girls</v>
      </c>
      <c r="C106" s="41" t="s">
        <v>235</v>
      </c>
      <c r="D106" s="41" t="s">
        <v>2</v>
      </c>
      <c r="E106" s="19" t="s">
        <v>490</v>
      </c>
      <c r="F106" s="19" t="s">
        <v>36</v>
      </c>
      <c r="G106" s="19" t="s">
        <v>36</v>
      </c>
      <c r="H106" s="69" t="s">
        <v>205</v>
      </c>
      <c r="I106" s="38" t="str">
        <f t="shared" si="9"/>
        <v>PRE Girls</v>
      </c>
      <c r="J106" s="40"/>
      <c r="K106" s="83"/>
      <c r="L106" s="83"/>
      <c r="M106" s="83"/>
      <c r="N106" s="84"/>
      <c r="O106" s="99"/>
    </row>
    <row r="107" spans="1:15" s="23" customFormat="1" hidden="1" x14ac:dyDescent="0.55000000000000004">
      <c r="A107" s="27" t="str">
        <f t="shared" si="0"/>
        <v>GORIS Maaike</v>
      </c>
      <c r="B107" s="19" t="str">
        <f t="shared" si="10"/>
        <v>INO Girls B</v>
      </c>
      <c r="C107" s="41" t="s">
        <v>235</v>
      </c>
      <c r="D107" s="41" t="s">
        <v>37</v>
      </c>
      <c r="E107" s="19" t="s">
        <v>107</v>
      </c>
      <c r="F107" s="19" t="s">
        <v>36</v>
      </c>
      <c r="G107" s="19" t="s">
        <v>36</v>
      </c>
      <c r="H107" s="69" t="s">
        <v>296</v>
      </c>
      <c r="I107" s="38" t="str">
        <f t="shared" si="9"/>
        <v>INO Girls B</v>
      </c>
      <c r="J107" s="40"/>
      <c r="K107" s="83"/>
      <c r="L107" s="83"/>
      <c r="M107" s="83"/>
      <c r="N107" s="84"/>
      <c r="O107" s="99"/>
    </row>
    <row r="108" spans="1:15" s="23" customFormat="1" hidden="1" x14ac:dyDescent="0.55000000000000004">
      <c r="A108" s="27" t="str">
        <f t="shared" ref="A108:A210" si="12">E108</f>
        <v>GOVERS Gilles</v>
      </c>
      <c r="B108" s="19" t="str">
        <f t="shared" si="10"/>
        <v>MIN Boys</v>
      </c>
      <c r="C108" s="41" t="s">
        <v>1</v>
      </c>
      <c r="D108" s="41" t="s">
        <v>471</v>
      </c>
      <c r="E108" s="19" t="s">
        <v>108</v>
      </c>
      <c r="F108" s="19" t="s">
        <v>36</v>
      </c>
      <c r="G108" s="19" t="s">
        <v>36</v>
      </c>
      <c r="H108" s="69" t="s">
        <v>300</v>
      </c>
      <c r="I108" s="38" t="str">
        <f t="shared" si="9"/>
        <v>MIN Boys</v>
      </c>
      <c r="J108" s="40"/>
      <c r="K108" s="83"/>
      <c r="L108" s="83"/>
      <c r="M108" s="83"/>
      <c r="N108" s="84"/>
      <c r="O108" s="99"/>
    </row>
    <row r="109" spans="1:15" s="23" customFormat="1" hidden="1" x14ac:dyDescent="0.55000000000000004">
      <c r="A109" s="27" t="str">
        <f t="shared" si="12"/>
        <v>GOYVAERTS Sylke</v>
      </c>
      <c r="B109" s="19" t="str">
        <f t="shared" si="10"/>
        <v>MIN Girls</v>
      </c>
      <c r="C109" s="41" t="s">
        <v>235</v>
      </c>
      <c r="D109" s="41" t="s">
        <v>29</v>
      </c>
      <c r="E109" s="19" t="s">
        <v>109</v>
      </c>
      <c r="F109" s="19" t="s">
        <v>36</v>
      </c>
      <c r="G109" s="19" t="s">
        <v>36</v>
      </c>
      <c r="H109" s="69" t="s">
        <v>306</v>
      </c>
      <c r="I109" s="38" t="str">
        <f t="shared" si="9"/>
        <v>MIN Girls</v>
      </c>
      <c r="J109" s="40"/>
      <c r="K109" s="83"/>
      <c r="L109" s="83"/>
      <c r="M109" s="83"/>
      <c r="N109" s="84"/>
      <c r="O109" s="99"/>
    </row>
    <row r="110" spans="1:15" s="23" customFormat="1" hidden="1" x14ac:dyDescent="0.55000000000000004">
      <c r="A110" s="27" t="str">
        <f t="shared" si="12"/>
        <v>GRYZLO Nina</v>
      </c>
      <c r="B110" s="19" t="str">
        <f t="shared" si="10"/>
        <v>MIN Girls</v>
      </c>
      <c r="C110" s="41" t="s">
        <v>235</v>
      </c>
      <c r="D110" s="41" t="s">
        <v>471</v>
      </c>
      <c r="E110" s="19" t="s">
        <v>110</v>
      </c>
      <c r="F110" s="19" t="s">
        <v>36</v>
      </c>
      <c r="G110" s="19" t="s">
        <v>36</v>
      </c>
      <c r="H110" s="69" t="s">
        <v>306</v>
      </c>
      <c r="I110" s="38" t="str">
        <f t="shared" si="9"/>
        <v>MIN Girls</v>
      </c>
      <c r="J110" s="40"/>
      <c r="K110" s="83"/>
      <c r="L110" s="83"/>
      <c r="M110" s="83"/>
      <c r="N110" s="84"/>
      <c r="O110" s="99"/>
    </row>
    <row r="111" spans="1:15" s="23" customFormat="1" hidden="1" x14ac:dyDescent="0.55000000000000004">
      <c r="A111" s="27" t="str">
        <f>E111</f>
        <v>GYSEMANS Yinthe</v>
      </c>
      <c r="B111" s="19" t="str">
        <f t="shared" si="10"/>
        <v>PRE Girls</v>
      </c>
      <c r="C111" s="41" t="s">
        <v>235</v>
      </c>
      <c r="D111" s="41" t="s">
        <v>3</v>
      </c>
      <c r="E111" s="19" t="s">
        <v>381</v>
      </c>
      <c r="F111" s="19" t="s">
        <v>36</v>
      </c>
      <c r="G111" s="73" t="s">
        <v>36</v>
      </c>
      <c r="H111" s="69" t="s">
        <v>205</v>
      </c>
      <c r="I111" s="38" t="str">
        <f t="shared" si="9"/>
        <v>PRE Girls</v>
      </c>
      <c r="J111" s="40"/>
      <c r="K111" s="83"/>
      <c r="L111" s="83"/>
      <c r="M111" s="83"/>
      <c r="N111" s="84"/>
      <c r="O111" s="99"/>
    </row>
    <row r="112" spans="1:15" s="23" customFormat="1" hidden="1" x14ac:dyDescent="0.55000000000000004">
      <c r="A112" s="27" t="str">
        <f t="shared" si="12"/>
        <v>HABETS Maité</v>
      </c>
      <c r="B112" s="19" t="str">
        <f t="shared" si="10"/>
        <v>JUN Women B</v>
      </c>
      <c r="C112" s="41" t="s">
        <v>235</v>
      </c>
      <c r="D112" s="41" t="s">
        <v>3</v>
      </c>
      <c r="E112" s="19" t="s">
        <v>111</v>
      </c>
      <c r="F112" s="19" t="s">
        <v>36</v>
      </c>
      <c r="G112" s="19" t="s">
        <v>36</v>
      </c>
      <c r="H112" s="69" t="s">
        <v>476</v>
      </c>
      <c r="I112" s="38" t="str">
        <f t="shared" si="9"/>
        <v>JUN Women B</v>
      </c>
      <c r="J112" s="40"/>
      <c r="K112" s="83"/>
      <c r="L112" s="83"/>
      <c r="M112" s="83"/>
      <c r="N112" s="84"/>
      <c r="O112" s="99"/>
    </row>
    <row r="113" spans="1:15" s="23" customFormat="1" hidden="1" x14ac:dyDescent="0.55000000000000004">
      <c r="A113" s="27" t="str">
        <f t="shared" si="12"/>
        <v>HAMAYS Maé</v>
      </c>
      <c r="B113" s="19" t="str">
        <f t="shared" si="10"/>
        <v>BNO Girls B</v>
      </c>
      <c r="C113" s="41" t="s">
        <v>235</v>
      </c>
      <c r="D113" s="41" t="s">
        <v>6</v>
      </c>
      <c r="E113" s="19" t="s">
        <v>112</v>
      </c>
      <c r="F113" s="19" t="s">
        <v>36</v>
      </c>
      <c r="G113" s="19" t="s">
        <v>36</v>
      </c>
      <c r="H113" s="69" t="s">
        <v>295</v>
      </c>
      <c r="I113" s="38" t="str">
        <f t="shared" si="9"/>
        <v>BNO Girls B</v>
      </c>
      <c r="J113" s="40"/>
      <c r="K113" s="83"/>
      <c r="L113" s="83"/>
      <c r="M113" s="83"/>
      <c r="N113" s="84"/>
      <c r="O113" s="99"/>
    </row>
    <row r="114" spans="1:15" s="23" customFormat="1" hidden="1" x14ac:dyDescent="0.55000000000000004">
      <c r="A114" s="27" t="str">
        <f t="shared" si="12"/>
        <v>HEINEN Laura</v>
      </c>
      <c r="B114" s="19" t="str">
        <f t="shared" si="10"/>
        <v>ANO Girls A</v>
      </c>
      <c r="C114" s="41" t="s">
        <v>235</v>
      </c>
      <c r="D114" s="41" t="s">
        <v>5</v>
      </c>
      <c r="E114" s="19" t="s">
        <v>113</v>
      </c>
      <c r="F114" s="19" t="s">
        <v>36</v>
      </c>
      <c r="G114" s="19" t="s">
        <v>297</v>
      </c>
      <c r="H114" s="69" t="s">
        <v>297</v>
      </c>
      <c r="I114" s="38" t="str">
        <f t="shared" si="9"/>
        <v>ANO Girls A</v>
      </c>
      <c r="J114" s="40"/>
      <c r="K114" s="83"/>
      <c r="L114" s="83"/>
      <c r="M114" s="83"/>
      <c r="N114" s="84"/>
      <c r="O114" s="99"/>
    </row>
    <row r="115" spans="1:15" s="23" customFormat="1" hidden="1" x14ac:dyDescent="0.55000000000000004">
      <c r="A115" s="27" t="str">
        <f t="shared" si="12"/>
        <v>HENDRICKX Loena</v>
      </c>
      <c r="B115" s="19" t="str">
        <f t="shared" si="10"/>
        <v>SEN Women A</v>
      </c>
      <c r="C115" s="41" t="s">
        <v>235</v>
      </c>
      <c r="D115" s="41" t="s">
        <v>8</v>
      </c>
      <c r="E115" s="19" t="s">
        <v>114</v>
      </c>
      <c r="F115" s="19" t="s">
        <v>36</v>
      </c>
      <c r="G115" s="19" t="s">
        <v>475</v>
      </c>
      <c r="H115" s="69" t="s">
        <v>475</v>
      </c>
      <c r="I115" s="38" t="str">
        <f t="shared" si="9"/>
        <v>SEN Women A</v>
      </c>
      <c r="J115" s="40"/>
      <c r="K115" s="83"/>
      <c r="L115" s="83"/>
      <c r="M115" s="83"/>
      <c r="N115" s="84"/>
      <c r="O115" s="99"/>
    </row>
    <row r="116" spans="1:15" s="23" customFormat="1" hidden="1" x14ac:dyDescent="0.55000000000000004">
      <c r="A116" s="27" t="str">
        <f t="shared" si="12"/>
        <v>HENDRICKX Stephanie</v>
      </c>
      <c r="B116" s="19" t="str">
        <f t="shared" si="10"/>
        <v>ANO Girls B</v>
      </c>
      <c r="C116" s="41" t="s">
        <v>235</v>
      </c>
      <c r="D116" s="41" t="s">
        <v>3</v>
      </c>
      <c r="E116" s="19" t="s">
        <v>115</v>
      </c>
      <c r="F116" s="19" t="s">
        <v>36</v>
      </c>
      <c r="G116" s="19" t="s">
        <v>36</v>
      </c>
      <c r="H116" s="69" t="s">
        <v>298</v>
      </c>
      <c r="I116" s="38" t="str">
        <f t="shared" si="9"/>
        <v>ANO Girls B</v>
      </c>
      <c r="J116" s="40"/>
      <c r="K116" s="83"/>
      <c r="L116" s="83"/>
      <c r="M116" s="83"/>
      <c r="N116" s="84"/>
      <c r="O116" s="99"/>
    </row>
    <row r="117" spans="1:15" s="23" customFormat="1" hidden="1" x14ac:dyDescent="0.55000000000000004">
      <c r="A117" s="27" t="str">
        <f t="shared" si="12"/>
        <v>HENNES Myrthe</v>
      </c>
      <c r="B117" s="19" t="str">
        <f t="shared" si="10"/>
        <v>MIN Girls</v>
      </c>
      <c r="C117" s="41" t="s">
        <v>235</v>
      </c>
      <c r="D117" s="41" t="s">
        <v>3</v>
      </c>
      <c r="E117" s="19" t="s">
        <v>322</v>
      </c>
      <c r="F117" s="19" t="s">
        <v>36</v>
      </c>
      <c r="G117" s="19" t="s">
        <v>36</v>
      </c>
      <c r="H117" s="69" t="s">
        <v>306</v>
      </c>
      <c r="I117" s="38" t="str">
        <f t="shared" si="9"/>
        <v>MIN Girls</v>
      </c>
      <c r="J117" s="40"/>
      <c r="K117" s="83"/>
      <c r="L117" s="83"/>
      <c r="M117" s="83"/>
      <c r="N117" s="84"/>
      <c r="O117" s="99"/>
    </row>
    <row r="118" spans="1:15" s="23" customFormat="1" hidden="1" x14ac:dyDescent="0.55000000000000004">
      <c r="A118" s="27" t="str">
        <f t="shared" si="12"/>
        <v>HERMANS Marie</v>
      </c>
      <c r="B118" s="19" t="str">
        <f t="shared" si="10"/>
        <v>PRE Girls</v>
      </c>
      <c r="C118" s="41" t="s">
        <v>235</v>
      </c>
      <c r="D118" s="41" t="s">
        <v>2</v>
      </c>
      <c r="E118" s="19" t="s">
        <v>223</v>
      </c>
      <c r="F118" s="19" t="s">
        <v>36</v>
      </c>
      <c r="G118" s="69" t="s">
        <v>36</v>
      </c>
      <c r="H118" s="69" t="s">
        <v>205</v>
      </c>
      <c r="I118" s="38" t="str">
        <f t="shared" si="9"/>
        <v>PRE Girls</v>
      </c>
      <c r="J118" s="40"/>
      <c r="K118" s="83"/>
      <c r="L118" s="83"/>
      <c r="M118" s="83"/>
      <c r="N118" s="84"/>
      <c r="O118" s="99"/>
    </row>
    <row r="119" spans="1:15" s="23" customFormat="1" hidden="1" x14ac:dyDescent="0.55000000000000004">
      <c r="A119" s="27" t="str">
        <f t="shared" si="12"/>
        <v>HIOKI Yuka</v>
      </c>
      <c r="B119" s="19" t="str">
        <f t="shared" si="10"/>
        <v>PRE Girls</v>
      </c>
      <c r="C119" s="41" t="s">
        <v>235</v>
      </c>
      <c r="D119" s="41" t="s">
        <v>2</v>
      </c>
      <c r="E119" s="19" t="s">
        <v>459</v>
      </c>
      <c r="F119" s="19" t="s">
        <v>36</v>
      </c>
      <c r="G119" s="19" t="s">
        <v>205</v>
      </c>
      <c r="H119" s="69" t="s">
        <v>205</v>
      </c>
      <c r="I119" s="38" t="str">
        <f t="shared" si="9"/>
        <v>PRE Girls</v>
      </c>
      <c r="J119" s="40"/>
      <c r="K119" s="83"/>
      <c r="L119" s="83"/>
      <c r="M119" s="83"/>
      <c r="N119" s="84"/>
      <c r="O119" s="99"/>
    </row>
    <row r="120" spans="1:15" s="23" customFormat="1" hidden="1" x14ac:dyDescent="0.55000000000000004">
      <c r="A120" s="27" t="str">
        <f>E120</f>
        <v>HOLTRUST Diedre</v>
      </c>
      <c r="B120" s="19" t="str">
        <f t="shared" si="10"/>
        <v>MIN Girls</v>
      </c>
      <c r="C120" s="41" t="s">
        <v>235</v>
      </c>
      <c r="D120" s="41" t="s">
        <v>40</v>
      </c>
      <c r="E120" s="19" t="s">
        <v>336</v>
      </c>
      <c r="F120" s="19" t="s">
        <v>36</v>
      </c>
      <c r="G120" s="69" t="s">
        <v>36</v>
      </c>
      <c r="H120" s="69" t="s">
        <v>306</v>
      </c>
      <c r="I120" s="38" t="str">
        <f t="shared" si="9"/>
        <v>MIN Girls</v>
      </c>
      <c r="J120" s="40"/>
      <c r="K120" s="83"/>
      <c r="L120" s="83"/>
      <c r="M120" s="83"/>
      <c r="N120" s="84"/>
      <c r="O120" s="99"/>
    </row>
    <row r="121" spans="1:15" s="23" customFormat="1" hidden="1" x14ac:dyDescent="0.55000000000000004">
      <c r="A121" s="27" t="str">
        <f t="shared" si="12"/>
        <v>HONHON Alexiane</v>
      </c>
      <c r="B121" s="19" t="str">
        <f t="shared" si="10"/>
        <v>INO Girls A</v>
      </c>
      <c r="C121" s="41" t="s">
        <v>235</v>
      </c>
      <c r="D121" s="41" t="s">
        <v>37</v>
      </c>
      <c r="E121" s="19" t="s">
        <v>116</v>
      </c>
      <c r="F121" s="19" t="s">
        <v>36</v>
      </c>
      <c r="G121" s="19" t="s">
        <v>294</v>
      </c>
      <c r="H121" s="69" t="s">
        <v>294</v>
      </c>
      <c r="I121" s="38" t="str">
        <f t="shared" si="9"/>
        <v>INO Girls A</v>
      </c>
      <c r="J121" s="40"/>
      <c r="K121" s="83"/>
      <c r="L121" s="83"/>
      <c r="M121" s="83"/>
      <c r="N121" s="84"/>
      <c r="O121" s="99"/>
    </row>
    <row r="122" spans="1:15" s="23" customFormat="1" hidden="1" x14ac:dyDescent="0.55000000000000004">
      <c r="A122" s="27" t="str">
        <f t="shared" si="12"/>
        <v>HONHON Celiane</v>
      </c>
      <c r="B122" s="19" t="str">
        <f t="shared" si="10"/>
        <v>JUN Women A</v>
      </c>
      <c r="C122" s="41" t="s">
        <v>235</v>
      </c>
      <c r="D122" s="41" t="s">
        <v>44</v>
      </c>
      <c r="E122" s="19" t="s">
        <v>117</v>
      </c>
      <c r="F122" s="19" t="s">
        <v>36</v>
      </c>
      <c r="G122" s="73" t="s">
        <v>297</v>
      </c>
      <c r="H122" s="69" t="s">
        <v>473</v>
      </c>
      <c r="I122" s="38" t="str">
        <f t="shared" si="9"/>
        <v>ANO Girls A</v>
      </c>
      <c r="J122" s="40"/>
      <c r="K122" s="83"/>
      <c r="L122" s="83"/>
      <c r="M122" s="83"/>
      <c r="N122" s="84"/>
      <c r="O122" s="99"/>
    </row>
    <row r="123" spans="1:15" s="23" customFormat="1" hidden="1" x14ac:dyDescent="0.55000000000000004">
      <c r="A123" s="27" t="str">
        <f>E123</f>
        <v>HOVINE Jade</v>
      </c>
      <c r="B123" s="19" t="str">
        <f t="shared" si="10"/>
        <v>SEN Women A</v>
      </c>
      <c r="C123" s="41" t="s">
        <v>235</v>
      </c>
      <c r="D123" s="41" t="s">
        <v>16</v>
      </c>
      <c r="E123" s="19" t="s">
        <v>118</v>
      </c>
      <c r="F123" s="19" t="s">
        <v>36</v>
      </c>
      <c r="G123" s="73" t="s">
        <v>475</v>
      </c>
      <c r="H123" s="69" t="s">
        <v>475</v>
      </c>
      <c r="I123" s="38" t="str">
        <f t="shared" si="9"/>
        <v>SEN Women A</v>
      </c>
      <c r="J123" s="40"/>
      <c r="K123" s="83"/>
      <c r="L123" s="83"/>
      <c r="M123" s="83"/>
      <c r="N123" s="84"/>
      <c r="O123" s="99"/>
    </row>
    <row r="124" spans="1:15" s="23" customFormat="1" hidden="1" x14ac:dyDescent="0.55000000000000004">
      <c r="A124" s="27" t="str">
        <f t="shared" si="12"/>
        <v>HUYBRECHTS Thomas</v>
      </c>
      <c r="B124" s="19" t="str">
        <f t="shared" si="10"/>
        <v>MIN Boys</v>
      </c>
      <c r="C124" s="41" t="s">
        <v>1</v>
      </c>
      <c r="D124" s="41" t="s">
        <v>8</v>
      </c>
      <c r="E124" s="19" t="s">
        <v>119</v>
      </c>
      <c r="F124" s="19" t="s">
        <v>36</v>
      </c>
      <c r="G124" s="19" t="s">
        <v>36</v>
      </c>
      <c r="H124" s="69" t="s">
        <v>300</v>
      </c>
      <c r="I124" s="38" t="str">
        <f t="shared" si="9"/>
        <v>MIN Boys</v>
      </c>
      <c r="J124" s="40"/>
      <c r="K124" s="83"/>
      <c r="L124" s="83"/>
      <c r="M124" s="83"/>
      <c r="N124" s="84"/>
      <c r="O124" s="99"/>
    </row>
    <row r="125" spans="1:15" s="23" customFormat="1" hidden="1" x14ac:dyDescent="0.55000000000000004">
      <c r="A125" s="27" t="str">
        <f t="shared" si="12"/>
        <v>HUYGENS Melina</v>
      </c>
      <c r="B125" s="19" t="str">
        <f t="shared" si="10"/>
        <v>JUN Women A</v>
      </c>
      <c r="C125" s="41" t="s">
        <v>235</v>
      </c>
      <c r="D125" s="41" t="s">
        <v>37</v>
      </c>
      <c r="E125" s="19" t="s">
        <v>120</v>
      </c>
      <c r="F125" s="19" t="s">
        <v>36</v>
      </c>
      <c r="G125" s="19" t="s">
        <v>297</v>
      </c>
      <c r="H125" s="69" t="s">
        <v>473</v>
      </c>
      <c r="I125" s="38" t="str">
        <f t="shared" si="9"/>
        <v>ANO Girls A</v>
      </c>
      <c r="J125" s="40"/>
      <c r="K125" s="83"/>
      <c r="L125" s="83"/>
      <c r="M125" s="83"/>
      <c r="N125" s="84"/>
      <c r="O125" s="99"/>
    </row>
    <row r="126" spans="1:15" s="23" customFormat="1" hidden="1" x14ac:dyDescent="0.55000000000000004">
      <c r="A126" s="27" t="str">
        <f t="shared" si="12"/>
        <v>HYZIEWIEZ Kendra</v>
      </c>
      <c r="B126" s="19" t="str">
        <f t="shared" si="10"/>
        <v>BNO Girls A</v>
      </c>
      <c r="C126" s="41" t="s">
        <v>235</v>
      </c>
      <c r="D126" s="41" t="s">
        <v>5</v>
      </c>
      <c r="E126" s="19" t="s">
        <v>337</v>
      </c>
      <c r="F126" s="19" t="s">
        <v>36</v>
      </c>
      <c r="G126" s="19" t="s">
        <v>299</v>
      </c>
      <c r="H126" s="69" t="s">
        <v>299</v>
      </c>
      <c r="I126" s="38" t="str">
        <f t="shared" si="9"/>
        <v>BNO Girls A</v>
      </c>
      <c r="J126" s="40"/>
      <c r="K126" s="83"/>
      <c r="L126" s="83"/>
      <c r="M126" s="83"/>
      <c r="N126" s="84"/>
      <c r="O126" s="99"/>
    </row>
    <row r="127" spans="1:15" s="23" customFormat="1" hidden="1" x14ac:dyDescent="0.55000000000000004">
      <c r="A127" s="27" t="str">
        <f>E127</f>
        <v>INGELBRECHT Tara</v>
      </c>
      <c r="B127" s="19" t="str">
        <f t="shared" si="10"/>
        <v>PRE Girls</v>
      </c>
      <c r="C127" s="41" t="s">
        <v>235</v>
      </c>
      <c r="D127" s="41" t="s">
        <v>238</v>
      </c>
      <c r="E127" s="19" t="s">
        <v>360</v>
      </c>
      <c r="F127" s="19" t="s">
        <v>36</v>
      </c>
      <c r="G127" s="73" t="s">
        <v>36</v>
      </c>
      <c r="H127" s="69" t="s">
        <v>205</v>
      </c>
      <c r="I127" s="38" t="str">
        <f t="shared" si="9"/>
        <v>PRE Girls</v>
      </c>
      <c r="J127" s="40"/>
      <c r="K127" s="83"/>
      <c r="L127" s="83"/>
      <c r="M127" s="83"/>
      <c r="N127" s="84"/>
      <c r="O127" s="99"/>
    </row>
    <row r="128" spans="1:15" s="23" customFormat="1" hidden="1" x14ac:dyDescent="0.55000000000000004">
      <c r="A128" s="27" t="str">
        <f t="shared" si="12"/>
        <v>JACOB Elise</v>
      </c>
      <c r="B128" s="19" t="str">
        <f t="shared" si="10"/>
        <v>INO Girls B</v>
      </c>
      <c r="C128" s="41" t="s">
        <v>235</v>
      </c>
      <c r="D128" s="41" t="s">
        <v>5</v>
      </c>
      <c r="E128" s="19" t="s">
        <v>121</v>
      </c>
      <c r="F128" s="19" t="s">
        <v>36</v>
      </c>
      <c r="G128" s="19" t="s">
        <v>36</v>
      </c>
      <c r="H128" s="69" t="s">
        <v>296</v>
      </c>
      <c r="I128" s="38" t="str">
        <f t="shared" si="9"/>
        <v>INO Girls B</v>
      </c>
      <c r="J128" s="40"/>
      <c r="K128" s="83"/>
      <c r="L128" s="83"/>
      <c r="M128" s="83"/>
      <c r="N128" s="84"/>
      <c r="O128" s="99"/>
    </row>
    <row r="129" spans="1:15" s="23" customFormat="1" hidden="1" x14ac:dyDescent="0.55000000000000004">
      <c r="A129" s="27" t="str">
        <f t="shared" si="12"/>
        <v>JACOBS Sunny</v>
      </c>
      <c r="B129" s="19" t="str">
        <f t="shared" si="10"/>
        <v>MIN Girls</v>
      </c>
      <c r="C129" s="41" t="s">
        <v>235</v>
      </c>
      <c r="D129" s="41" t="s">
        <v>471</v>
      </c>
      <c r="E129" s="19" t="s">
        <v>122</v>
      </c>
      <c r="F129" s="19" t="s">
        <v>36</v>
      </c>
      <c r="G129" s="19" t="s">
        <v>36</v>
      </c>
      <c r="H129" s="69" t="s">
        <v>306</v>
      </c>
      <c r="I129" s="38" t="str">
        <f t="shared" si="9"/>
        <v>MIN Girls</v>
      </c>
      <c r="J129" s="40"/>
      <c r="K129" s="83"/>
      <c r="L129" s="83"/>
      <c r="M129" s="83"/>
      <c r="N129" s="84"/>
      <c r="O129" s="99"/>
    </row>
    <row r="130" spans="1:15" s="23" customFormat="1" hidden="1" x14ac:dyDescent="0.55000000000000004">
      <c r="A130" s="27" t="str">
        <f t="shared" si="12"/>
        <v>JAMART Rachel</v>
      </c>
      <c r="B130" s="19" t="str">
        <f t="shared" ref="B130:B151" si="13">IF($F$308="B competition",H130,IF($F$308="A competition",G130,I130))</f>
        <v>PRE Girls</v>
      </c>
      <c r="C130" s="41" t="s">
        <v>235</v>
      </c>
      <c r="D130" s="41" t="s">
        <v>5</v>
      </c>
      <c r="E130" s="19" t="s">
        <v>441</v>
      </c>
      <c r="F130" s="19" t="s">
        <v>36</v>
      </c>
      <c r="G130" s="19" t="s">
        <v>36</v>
      </c>
      <c r="H130" s="69" t="s">
        <v>205</v>
      </c>
      <c r="I130" s="38" t="str">
        <f t="shared" si="9"/>
        <v>PRE Girls</v>
      </c>
      <c r="J130" s="40"/>
      <c r="K130" s="83"/>
      <c r="L130" s="83"/>
      <c r="M130" s="83"/>
      <c r="N130" s="84"/>
      <c r="O130" s="99"/>
    </row>
    <row r="131" spans="1:15" s="23" customFormat="1" hidden="1" x14ac:dyDescent="0.55000000000000004">
      <c r="A131" s="27" t="str">
        <f t="shared" si="12"/>
        <v>JÄMSÄ Klaara</v>
      </c>
      <c r="B131" s="19" t="str">
        <f t="shared" si="13"/>
        <v>INO Girls A</v>
      </c>
      <c r="C131" s="41" t="s">
        <v>235</v>
      </c>
      <c r="D131" s="41" t="s">
        <v>40</v>
      </c>
      <c r="E131" s="19" t="s">
        <v>389</v>
      </c>
      <c r="F131" s="19" t="s">
        <v>36</v>
      </c>
      <c r="G131" s="19" t="s">
        <v>294</v>
      </c>
      <c r="H131" s="69" t="s">
        <v>294</v>
      </c>
      <c r="I131" s="38" t="str">
        <f t="shared" si="9"/>
        <v>INO Girls A</v>
      </c>
      <c r="J131" s="40"/>
      <c r="K131" s="83"/>
      <c r="L131" s="83"/>
      <c r="M131" s="83"/>
      <c r="N131" s="84"/>
      <c r="O131" s="99"/>
    </row>
    <row r="132" spans="1:15" s="23" customFormat="1" hidden="1" x14ac:dyDescent="0.55000000000000004">
      <c r="A132" s="27" t="str">
        <f t="shared" si="12"/>
        <v>JANSE Elfya</v>
      </c>
      <c r="B132" s="19" t="str">
        <f t="shared" si="13"/>
        <v>BNO Girls A</v>
      </c>
      <c r="C132" s="41" t="s">
        <v>235</v>
      </c>
      <c r="D132" s="41" t="s">
        <v>7</v>
      </c>
      <c r="E132" s="19" t="s">
        <v>123</v>
      </c>
      <c r="F132" s="19" t="s">
        <v>36</v>
      </c>
      <c r="G132" s="73" t="s">
        <v>299</v>
      </c>
      <c r="H132" s="69" t="s">
        <v>299</v>
      </c>
      <c r="I132" s="38" t="str">
        <f t="shared" si="9"/>
        <v>BNO Girls A</v>
      </c>
      <c r="J132" s="40"/>
      <c r="K132" s="83"/>
      <c r="L132" s="83"/>
      <c r="M132" s="83"/>
      <c r="N132" s="84"/>
      <c r="O132" s="99"/>
    </row>
    <row r="133" spans="1:15" s="23" customFormat="1" hidden="1" x14ac:dyDescent="0.55000000000000004">
      <c r="A133" s="27" t="str">
        <f t="shared" si="12"/>
        <v>JANSSENS Too</v>
      </c>
      <c r="B133" s="19" t="str">
        <f t="shared" si="13"/>
        <v>BNO Girls A</v>
      </c>
      <c r="C133" s="41" t="s">
        <v>235</v>
      </c>
      <c r="D133" s="41" t="s">
        <v>471</v>
      </c>
      <c r="E133" s="19" t="s">
        <v>338</v>
      </c>
      <c r="F133" s="19" t="s">
        <v>36</v>
      </c>
      <c r="G133" s="69" t="s">
        <v>299</v>
      </c>
      <c r="H133" s="69" t="s">
        <v>299</v>
      </c>
      <c r="I133" s="38" t="str">
        <f t="shared" si="9"/>
        <v>BNO Girls A</v>
      </c>
      <c r="J133" s="40"/>
      <c r="K133" s="83"/>
      <c r="L133" s="83"/>
      <c r="M133" s="83"/>
      <c r="N133" s="84"/>
      <c r="O133" s="99"/>
    </row>
    <row r="134" spans="1:15" s="23" customFormat="1" hidden="1" x14ac:dyDescent="0.55000000000000004">
      <c r="A134" s="27" t="str">
        <f t="shared" si="12"/>
        <v>JENNES Charlotte</v>
      </c>
      <c r="B134" s="19" t="str">
        <f t="shared" si="13"/>
        <v>JUN Women A</v>
      </c>
      <c r="C134" s="41" t="s">
        <v>235</v>
      </c>
      <c r="D134" s="41" t="s">
        <v>471</v>
      </c>
      <c r="E134" s="19" t="s">
        <v>124</v>
      </c>
      <c r="F134" s="19" t="s">
        <v>36</v>
      </c>
      <c r="G134" s="19" t="s">
        <v>297</v>
      </c>
      <c r="H134" s="69" t="s">
        <v>473</v>
      </c>
      <c r="I134" s="38" t="str">
        <f t="shared" si="9"/>
        <v>ANO Girls A</v>
      </c>
      <c r="J134" s="40"/>
      <c r="K134" s="83"/>
      <c r="L134" s="83"/>
      <c r="M134" s="83"/>
      <c r="N134" s="84"/>
      <c r="O134" s="99"/>
    </row>
    <row r="135" spans="1:15" s="23" customFormat="1" hidden="1" x14ac:dyDescent="0.55000000000000004">
      <c r="A135" s="27" t="str">
        <f t="shared" si="12"/>
        <v>JENNES Jolien</v>
      </c>
      <c r="B135" s="19" t="str">
        <f t="shared" si="13"/>
        <v>JUN Women A</v>
      </c>
      <c r="C135" s="41" t="s">
        <v>235</v>
      </c>
      <c r="D135" s="41" t="s">
        <v>471</v>
      </c>
      <c r="E135" s="19" t="s">
        <v>125</v>
      </c>
      <c r="F135" s="19" t="s">
        <v>36</v>
      </c>
      <c r="G135" s="19" t="s">
        <v>473</v>
      </c>
      <c r="H135" s="69" t="s">
        <v>473</v>
      </c>
      <c r="I135" s="38" t="str">
        <f t="shared" si="9"/>
        <v>JUN Women A</v>
      </c>
      <c r="J135" s="40"/>
      <c r="K135" s="83"/>
      <c r="L135" s="83"/>
      <c r="M135" s="83"/>
      <c r="N135" s="84"/>
      <c r="O135" s="99"/>
    </row>
    <row r="136" spans="1:15" s="23" customFormat="1" hidden="1" x14ac:dyDescent="0.55000000000000004">
      <c r="A136" s="27" t="str">
        <f>E136</f>
        <v>JORISSEN Zare</v>
      </c>
      <c r="B136" s="19" t="str">
        <f t="shared" si="13"/>
        <v>MIN Girls</v>
      </c>
      <c r="C136" s="41" t="s">
        <v>235</v>
      </c>
      <c r="D136" s="41" t="s">
        <v>2</v>
      </c>
      <c r="E136" s="19" t="s">
        <v>404</v>
      </c>
      <c r="F136" s="19" t="s">
        <v>36</v>
      </c>
      <c r="G136" s="69" t="s">
        <v>36</v>
      </c>
      <c r="H136" s="69" t="s">
        <v>306</v>
      </c>
      <c r="I136" s="38" t="str">
        <f t="shared" si="9"/>
        <v>MIN Girls</v>
      </c>
      <c r="J136" s="40"/>
      <c r="K136" s="83"/>
      <c r="L136" s="83"/>
      <c r="M136" s="83"/>
      <c r="N136" s="84"/>
      <c r="O136" s="99"/>
    </row>
    <row r="137" spans="1:15" s="23" customFormat="1" hidden="1" x14ac:dyDescent="0.55000000000000004">
      <c r="A137" s="27" t="str">
        <f t="shared" si="12"/>
        <v>KEIJERS Kesha</v>
      </c>
      <c r="B137" s="19" t="str">
        <f t="shared" si="13"/>
        <v>MIN Girls</v>
      </c>
      <c r="C137" s="41" t="s">
        <v>235</v>
      </c>
      <c r="D137" s="41" t="s">
        <v>3</v>
      </c>
      <c r="E137" s="19" t="s">
        <v>396</v>
      </c>
      <c r="F137" s="19" t="s">
        <v>36</v>
      </c>
      <c r="G137" s="19" t="s">
        <v>36</v>
      </c>
      <c r="H137" s="69" t="s">
        <v>306</v>
      </c>
      <c r="I137" s="38" t="str">
        <f t="shared" si="9"/>
        <v>MIN Girls</v>
      </c>
      <c r="J137" s="40"/>
      <c r="K137" s="83"/>
      <c r="L137" s="83"/>
      <c r="M137" s="83"/>
      <c r="N137" s="84"/>
      <c r="O137" s="99"/>
    </row>
    <row r="138" spans="1:15" s="23" customFormat="1" hidden="1" x14ac:dyDescent="0.55000000000000004">
      <c r="A138" s="27" t="str">
        <f>E138</f>
        <v>KEMPS Zoë</v>
      </c>
      <c r="B138" s="19" t="str">
        <f t="shared" si="13"/>
        <v>PRE Girls</v>
      </c>
      <c r="C138" s="41" t="s">
        <v>235</v>
      </c>
      <c r="D138" s="41" t="s">
        <v>3</v>
      </c>
      <c r="E138" s="19" t="s">
        <v>463</v>
      </c>
      <c r="F138" s="19" t="s">
        <v>36</v>
      </c>
      <c r="G138" s="19" t="s">
        <v>205</v>
      </c>
      <c r="H138" s="69" t="s">
        <v>205</v>
      </c>
      <c r="I138" s="38" t="str">
        <f>IF(G138&lt;&gt;"-",G138,H138)</f>
        <v>PRE Girls</v>
      </c>
      <c r="J138" s="40"/>
      <c r="K138" s="83"/>
      <c r="L138" s="83"/>
      <c r="M138" s="83"/>
      <c r="N138" s="84"/>
      <c r="O138" s="99"/>
    </row>
    <row r="139" spans="1:15" s="23" customFormat="1" hidden="1" x14ac:dyDescent="0.55000000000000004">
      <c r="A139" s="27" t="str">
        <f t="shared" si="12"/>
        <v>KLOMPKES Noémie</v>
      </c>
      <c r="B139" s="19" t="str">
        <f t="shared" si="13"/>
        <v>PRE Girls</v>
      </c>
      <c r="C139" s="41" t="s">
        <v>235</v>
      </c>
      <c r="D139" s="41" t="s">
        <v>5</v>
      </c>
      <c r="E139" s="19" t="s">
        <v>452</v>
      </c>
      <c r="F139" s="19" t="s">
        <v>36</v>
      </c>
      <c r="G139" s="19" t="s">
        <v>36</v>
      </c>
      <c r="H139" s="69" t="s">
        <v>205</v>
      </c>
      <c r="I139" s="38" t="str">
        <f>IF(G139&lt;&gt;"-",G139,H139)</f>
        <v>PRE Girls</v>
      </c>
      <c r="J139" s="40"/>
      <c r="K139" s="83"/>
      <c r="L139" s="83"/>
      <c r="M139" s="83"/>
      <c r="N139" s="84"/>
      <c r="O139" s="99"/>
    </row>
    <row r="140" spans="1:15" s="23" customFormat="1" hidden="1" x14ac:dyDescent="0.55000000000000004">
      <c r="A140" s="27" t="str">
        <f t="shared" si="12"/>
        <v>KNECHT Katoo</v>
      </c>
      <c r="B140" s="19" t="str">
        <f t="shared" si="13"/>
        <v>MIN Girls</v>
      </c>
      <c r="C140" s="41" t="s">
        <v>235</v>
      </c>
      <c r="D140" s="41" t="s">
        <v>3</v>
      </c>
      <c r="E140" s="19" t="s">
        <v>326</v>
      </c>
      <c r="F140" s="19" t="s">
        <v>36</v>
      </c>
      <c r="G140" s="19" t="s">
        <v>36</v>
      </c>
      <c r="H140" s="69" t="s">
        <v>306</v>
      </c>
      <c r="I140" s="38" t="str">
        <f t="shared" si="9"/>
        <v>MIN Girls</v>
      </c>
      <c r="J140" s="40"/>
      <c r="K140" s="83"/>
      <c r="L140" s="83"/>
      <c r="M140" s="83"/>
      <c r="N140" s="84"/>
      <c r="O140" s="99"/>
    </row>
    <row r="141" spans="1:15" s="23" customFormat="1" hidden="1" x14ac:dyDescent="0.55000000000000004">
      <c r="A141" s="27" t="str">
        <f t="shared" si="12"/>
        <v>KOECK Sevanne</v>
      </c>
      <c r="B141" s="19" t="str">
        <f t="shared" si="13"/>
        <v>INO Girls A</v>
      </c>
      <c r="C141" s="41" t="s">
        <v>235</v>
      </c>
      <c r="D141" s="41" t="s">
        <v>40</v>
      </c>
      <c r="E141" s="19" t="s">
        <v>126</v>
      </c>
      <c r="F141" s="19" t="s">
        <v>36</v>
      </c>
      <c r="G141" s="69" t="s">
        <v>294</v>
      </c>
      <c r="H141" s="69" t="s">
        <v>294</v>
      </c>
      <c r="I141" s="38" t="str">
        <f t="shared" si="9"/>
        <v>INO Girls A</v>
      </c>
      <c r="J141" s="40"/>
      <c r="K141" s="83"/>
      <c r="L141" s="83"/>
      <c r="M141" s="83"/>
      <c r="N141" s="84"/>
      <c r="O141" s="99"/>
    </row>
    <row r="142" spans="1:15" s="23" customFormat="1" hidden="1" x14ac:dyDescent="0.55000000000000004">
      <c r="A142" s="27" t="str">
        <f t="shared" si="12"/>
        <v>KOUZIUBERDIN Eva</v>
      </c>
      <c r="B142" s="19" t="str">
        <f t="shared" si="13"/>
        <v>PRE Girls</v>
      </c>
      <c r="C142" s="41" t="s">
        <v>235</v>
      </c>
      <c r="D142" s="41" t="s">
        <v>4</v>
      </c>
      <c r="E142" s="19" t="s">
        <v>466</v>
      </c>
      <c r="F142" s="19" t="s">
        <v>36</v>
      </c>
      <c r="G142" s="19" t="s">
        <v>205</v>
      </c>
      <c r="H142" s="69" t="s">
        <v>205</v>
      </c>
      <c r="I142" s="38" t="str">
        <f t="shared" si="9"/>
        <v>PRE Girls</v>
      </c>
      <c r="J142" s="40"/>
      <c r="K142" s="83"/>
      <c r="L142" s="83"/>
      <c r="M142" s="83"/>
      <c r="N142" s="84"/>
      <c r="O142" s="99"/>
    </row>
    <row r="143" spans="1:15" s="23" customFormat="1" hidden="1" x14ac:dyDescent="0.55000000000000004">
      <c r="A143" s="27" t="str">
        <f t="shared" si="12"/>
        <v>KREMER Alena</v>
      </c>
      <c r="B143" s="19" t="str">
        <f t="shared" si="13"/>
        <v>BNO Girls B</v>
      </c>
      <c r="C143" s="41" t="s">
        <v>235</v>
      </c>
      <c r="D143" s="41" t="s">
        <v>238</v>
      </c>
      <c r="E143" s="19" t="s">
        <v>368</v>
      </c>
      <c r="F143" s="19" t="s">
        <v>36</v>
      </c>
      <c r="G143" s="19" t="s">
        <v>36</v>
      </c>
      <c r="H143" s="69" t="s">
        <v>295</v>
      </c>
      <c r="I143" s="38" t="str">
        <f t="shared" si="9"/>
        <v>BNO Girls B</v>
      </c>
      <c r="J143" s="40"/>
      <c r="K143" s="83"/>
      <c r="L143" s="83"/>
      <c r="M143" s="83"/>
      <c r="N143" s="84"/>
      <c r="O143" s="99"/>
    </row>
    <row r="144" spans="1:15" s="23" customFormat="1" hidden="1" x14ac:dyDescent="0.55000000000000004">
      <c r="A144" s="27" t="str">
        <f t="shared" si="12"/>
        <v>KROUGLOV Denis</v>
      </c>
      <c r="B144" s="19" t="str">
        <f t="shared" si="13"/>
        <v>JUN Men A</v>
      </c>
      <c r="C144" s="41" t="s">
        <v>1</v>
      </c>
      <c r="D144" s="41" t="s">
        <v>40</v>
      </c>
      <c r="E144" s="19" t="s">
        <v>127</v>
      </c>
      <c r="F144" s="19" t="s">
        <v>36</v>
      </c>
      <c r="G144" s="19" t="s">
        <v>308</v>
      </c>
      <c r="H144" s="69" t="s">
        <v>305</v>
      </c>
      <c r="I144" s="38" t="str">
        <f t="shared" si="9"/>
        <v>ANO Boys A</v>
      </c>
      <c r="J144" s="40"/>
      <c r="K144" s="83"/>
      <c r="L144" s="83"/>
      <c r="M144" s="83"/>
      <c r="N144" s="84"/>
      <c r="O144" s="99"/>
    </row>
    <row r="145" spans="1:15" s="23" customFormat="1" hidden="1" x14ac:dyDescent="0.55000000000000004">
      <c r="A145" s="27" t="str">
        <f t="shared" si="12"/>
        <v>KROUGLOVA Nastya</v>
      </c>
      <c r="B145" s="19" t="str">
        <f t="shared" si="13"/>
        <v>BNO Girls B</v>
      </c>
      <c r="C145" s="41" t="s">
        <v>235</v>
      </c>
      <c r="D145" s="41" t="s">
        <v>40</v>
      </c>
      <c r="E145" s="19" t="s">
        <v>128</v>
      </c>
      <c r="F145" s="19" t="s">
        <v>36</v>
      </c>
      <c r="G145" s="19" t="s">
        <v>36</v>
      </c>
      <c r="H145" s="69" t="s">
        <v>295</v>
      </c>
      <c r="I145" s="38" t="str">
        <f t="shared" si="9"/>
        <v>BNO Girls B</v>
      </c>
      <c r="J145" s="40"/>
      <c r="K145" s="83"/>
      <c r="L145" s="83"/>
      <c r="M145" s="83"/>
      <c r="N145" s="84"/>
      <c r="O145" s="99"/>
    </row>
    <row r="146" spans="1:15" s="23" customFormat="1" hidden="1" x14ac:dyDescent="0.55000000000000004">
      <c r="A146" s="27" t="str">
        <f t="shared" si="12"/>
        <v>KUCZYNSKA Luiza</v>
      </c>
      <c r="B146" s="19" t="str">
        <f t="shared" si="13"/>
        <v>INO Girls A</v>
      </c>
      <c r="C146" s="41" t="s">
        <v>235</v>
      </c>
      <c r="D146" s="41" t="s">
        <v>2</v>
      </c>
      <c r="E146" s="19" t="s">
        <v>129</v>
      </c>
      <c r="F146" s="19" t="s">
        <v>36</v>
      </c>
      <c r="G146" s="19" t="s">
        <v>294</v>
      </c>
      <c r="H146" s="69" t="s">
        <v>294</v>
      </c>
      <c r="I146" s="38" t="str">
        <f t="shared" si="9"/>
        <v>INO Girls A</v>
      </c>
      <c r="J146" s="40"/>
      <c r="K146" s="83"/>
      <c r="L146" s="83"/>
      <c r="M146" s="83"/>
      <c r="N146" s="84"/>
      <c r="O146" s="99"/>
    </row>
    <row r="147" spans="1:15" s="23" customFormat="1" hidden="1" x14ac:dyDescent="0.55000000000000004">
      <c r="A147" s="27" t="str">
        <f t="shared" si="12"/>
        <v>LAENEN Amber</v>
      </c>
      <c r="B147" s="19" t="str">
        <f t="shared" si="13"/>
        <v>INO Girls B</v>
      </c>
      <c r="C147" s="41" t="s">
        <v>235</v>
      </c>
      <c r="D147" s="41" t="s">
        <v>471</v>
      </c>
      <c r="E147" s="19" t="s">
        <v>130</v>
      </c>
      <c r="F147" s="19" t="s">
        <v>36</v>
      </c>
      <c r="G147" s="19" t="s">
        <v>36</v>
      </c>
      <c r="H147" s="69" t="s">
        <v>296</v>
      </c>
      <c r="I147" s="38" t="str">
        <f t="shared" si="9"/>
        <v>INO Girls B</v>
      </c>
      <c r="J147" s="40"/>
      <c r="K147" s="83"/>
      <c r="L147" s="83"/>
      <c r="M147" s="83"/>
      <c r="N147" s="84"/>
      <c r="O147" s="99"/>
    </row>
    <row r="148" spans="1:15" s="23" customFormat="1" hidden="1" x14ac:dyDescent="0.55000000000000004">
      <c r="A148" s="27" t="str">
        <f t="shared" si="12"/>
        <v>LANNOO Yara</v>
      </c>
      <c r="B148" s="19" t="str">
        <f t="shared" si="13"/>
        <v>INO Girls B</v>
      </c>
      <c r="C148" s="41" t="s">
        <v>235</v>
      </c>
      <c r="D148" s="41" t="s">
        <v>238</v>
      </c>
      <c r="E148" s="19" t="s">
        <v>131</v>
      </c>
      <c r="F148" s="19" t="s">
        <v>36</v>
      </c>
      <c r="G148" s="19" t="s">
        <v>36</v>
      </c>
      <c r="H148" s="69" t="s">
        <v>296</v>
      </c>
      <c r="I148" s="38" t="str">
        <f t="shared" si="9"/>
        <v>INO Girls B</v>
      </c>
      <c r="J148" s="40"/>
      <c r="K148" s="83"/>
      <c r="L148" s="83"/>
      <c r="M148" s="83"/>
      <c r="N148" s="84"/>
      <c r="O148" s="99"/>
    </row>
    <row r="149" spans="1:15" s="23" customFormat="1" hidden="1" x14ac:dyDescent="0.55000000000000004">
      <c r="A149" s="27" t="str">
        <f t="shared" si="12"/>
        <v>LAPADAT Anouk</v>
      </c>
      <c r="B149" s="19" t="str">
        <f t="shared" si="13"/>
        <v>INO Girls A</v>
      </c>
      <c r="C149" s="41" t="s">
        <v>235</v>
      </c>
      <c r="D149" s="41" t="s">
        <v>472</v>
      </c>
      <c r="E149" s="19" t="s">
        <v>132</v>
      </c>
      <c r="F149" s="19" t="s">
        <v>36</v>
      </c>
      <c r="G149" s="19" t="s">
        <v>294</v>
      </c>
      <c r="H149" s="69" t="s">
        <v>294</v>
      </c>
      <c r="I149" s="38" t="str">
        <f t="shared" si="9"/>
        <v>INO Girls A</v>
      </c>
      <c r="J149" s="40"/>
      <c r="K149" s="83"/>
      <c r="L149" s="83"/>
      <c r="M149" s="83"/>
      <c r="N149" s="84"/>
      <c r="O149" s="99"/>
    </row>
    <row r="150" spans="1:15" s="23" customFormat="1" hidden="1" x14ac:dyDescent="0.55000000000000004">
      <c r="A150" s="27" t="str">
        <f t="shared" si="12"/>
        <v>LARNO Yentl</v>
      </c>
      <c r="B150" s="19" t="str">
        <f t="shared" si="13"/>
        <v>BNO Girls B</v>
      </c>
      <c r="C150" s="41" t="s">
        <v>235</v>
      </c>
      <c r="D150" s="41" t="s">
        <v>3</v>
      </c>
      <c r="E150" s="19" t="s">
        <v>133</v>
      </c>
      <c r="F150" s="19" t="s">
        <v>36</v>
      </c>
      <c r="G150" s="19" t="s">
        <v>36</v>
      </c>
      <c r="H150" s="69" t="s">
        <v>295</v>
      </c>
      <c r="I150" s="38" t="str">
        <f t="shared" si="9"/>
        <v>BNO Girls B</v>
      </c>
      <c r="J150" s="40"/>
      <c r="K150" s="83"/>
      <c r="L150" s="83"/>
      <c r="M150" s="83"/>
      <c r="N150" s="84"/>
      <c r="O150" s="99"/>
    </row>
    <row r="151" spans="1:15" s="23" customFormat="1" hidden="1" x14ac:dyDescent="0.55000000000000004">
      <c r="A151" s="27" t="str">
        <f t="shared" si="12"/>
        <v>LE Linh</v>
      </c>
      <c r="B151" s="19" t="str">
        <f t="shared" si="13"/>
        <v>ANO Girls A</v>
      </c>
      <c r="C151" s="41" t="s">
        <v>235</v>
      </c>
      <c r="D151" s="41" t="s">
        <v>37</v>
      </c>
      <c r="E151" s="19" t="s">
        <v>369</v>
      </c>
      <c r="F151" s="19" t="s">
        <v>36</v>
      </c>
      <c r="G151" s="19" t="s">
        <v>297</v>
      </c>
      <c r="H151" s="69" t="s">
        <v>297</v>
      </c>
      <c r="I151" s="38" t="str">
        <f t="shared" si="9"/>
        <v>ANO Girls A</v>
      </c>
      <c r="J151" s="40"/>
      <c r="K151" s="83"/>
      <c r="L151" s="83"/>
      <c r="M151" s="83"/>
      <c r="N151" s="84"/>
      <c r="O151" s="99"/>
    </row>
    <row r="152" spans="1:15" s="23" customFormat="1" hidden="1" x14ac:dyDescent="0.55000000000000004">
      <c r="A152" s="27" t="str">
        <f t="shared" si="12"/>
        <v>LEANDER Gabriel</v>
      </c>
      <c r="B152" s="19"/>
      <c r="C152" s="41" t="s">
        <v>1</v>
      </c>
      <c r="D152" s="41" t="s">
        <v>6</v>
      </c>
      <c r="E152" s="19" t="s">
        <v>425</v>
      </c>
      <c r="F152" s="19" t="s">
        <v>36</v>
      </c>
      <c r="G152" s="19"/>
      <c r="H152" s="69"/>
      <c r="I152" s="38"/>
      <c r="J152" s="40"/>
      <c r="K152" s="83"/>
      <c r="L152" s="83"/>
      <c r="M152" s="83"/>
      <c r="N152" s="84"/>
      <c r="O152" s="99"/>
    </row>
    <row r="153" spans="1:15" s="23" customFormat="1" hidden="1" x14ac:dyDescent="0.55000000000000004">
      <c r="A153" s="27" t="str">
        <f t="shared" si="12"/>
        <v>LEFEVRE Bélana</v>
      </c>
      <c r="B153" s="19" t="str">
        <f t="shared" ref="B153:B184" si="14">IF($F$308="B competition",H153,IF($F$308="A competition",G153,I153))</f>
        <v>BNO Girls A</v>
      </c>
      <c r="C153" s="41" t="s">
        <v>235</v>
      </c>
      <c r="D153" s="41" t="s">
        <v>6</v>
      </c>
      <c r="E153" s="19" t="s">
        <v>393</v>
      </c>
      <c r="F153" s="19" t="s">
        <v>36</v>
      </c>
      <c r="G153" s="19" t="s">
        <v>299</v>
      </c>
      <c r="H153" s="69" t="s">
        <v>299</v>
      </c>
      <c r="I153" s="38" t="str">
        <f t="shared" si="9"/>
        <v>BNO Girls A</v>
      </c>
      <c r="J153" s="40"/>
      <c r="K153" s="83"/>
      <c r="L153" s="83"/>
      <c r="M153" s="83"/>
      <c r="N153" s="84"/>
      <c r="O153" s="99"/>
    </row>
    <row r="154" spans="1:15" s="23" customFormat="1" hidden="1" x14ac:dyDescent="0.55000000000000004">
      <c r="A154" s="27" t="str">
        <f>E154</f>
        <v>LEGROS Emma</v>
      </c>
      <c r="B154" s="19" t="str">
        <f t="shared" si="14"/>
        <v>PRE Girls</v>
      </c>
      <c r="C154" s="41" t="s">
        <v>235</v>
      </c>
      <c r="D154" s="41" t="s">
        <v>5</v>
      </c>
      <c r="E154" s="19" t="s">
        <v>451</v>
      </c>
      <c r="F154" s="19" t="s">
        <v>36</v>
      </c>
      <c r="G154" s="19" t="s">
        <v>36</v>
      </c>
      <c r="H154" s="69" t="s">
        <v>205</v>
      </c>
      <c r="I154" s="38" t="str">
        <f t="shared" si="9"/>
        <v>PRE Girls</v>
      </c>
      <c r="J154" s="40"/>
      <c r="K154" s="83"/>
      <c r="L154" s="83"/>
      <c r="M154" s="83"/>
      <c r="N154" s="84"/>
      <c r="O154" s="99"/>
    </row>
    <row r="155" spans="1:15" s="23" customFormat="1" hidden="1" x14ac:dyDescent="0.55000000000000004">
      <c r="A155" s="27" t="str">
        <f t="shared" si="12"/>
        <v>LEPOETER Britt</v>
      </c>
      <c r="B155" s="19" t="str">
        <f t="shared" si="14"/>
        <v>PRE Girls</v>
      </c>
      <c r="C155" s="41" t="s">
        <v>235</v>
      </c>
      <c r="D155" s="41" t="s">
        <v>3</v>
      </c>
      <c r="E155" s="19" t="s">
        <v>435</v>
      </c>
      <c r="F155" s="19" t="s">
        <v>36</v>
      </c>
      <c r="G155" s="19" t="s">
        <v>36</v>
      </c>
      <c r="H155" s="69" t="s">
        <v>205</v>
      </c>
      <c r="I155" s="38" t="str">
        <f>IF(G155&lt;&gt;"-",G155,H155)</f>
        <v>PRE Girls</v>
      </c>
      <c r="J155" s="40"/>
      <c r="K155" s="83"/>
      <c r="L155" s="83"/>
      <c r="M155" s="83"/>
      <c r="N155" s="84"/>
      <c r="O155" s="99"/>
    </row>
    <row r="156" spans="1:15" s="23" customFormat="1" hidden="1" x14ac:dyDescent="0.55000000000000004">
      <c r="A156" s="27" t="str">
        <f>E156</f>
        <v>LEPOETER Yenthe</v>
      </c>
      <c r="B156" s="19" t="str">
        <f t="shared" si="14"/>
        <v>PRE Girls</v>
      </c>
      <c r="C156" s="41" t="s">
        <v>235</v>
      </c>
      <c r="D156" s="41" t="s">
        <v>3</v>
      </c>
      <c r="E156" s="19" t="s">
        <v>436</v>
      </c>
      <c r="F156" s="19" t="s">
        <v>36</v>
      </c>
      <c r="G156" s="19" t="s">
        <v>36</v>
      </c>
      <c r="H156" s="69" t="s">
        <v>205</v>
      </c>
      <c r="I156" s="38" t="str">
        <f>IF(G156&lt;&gt;"-",G156,H156)</f>
        <v>PRE Girls</v>
      </c>
      <c r="J156" s="40"/>
      <c r="K156" s="83"/>
      <c r="L156" s="83"/>
      <c r="M156" s="83"/>
      <c r="N156" s="84"/>
      <c r="O156" s="99"/>
    </row>
    <row r="157" spans="1:15" s="23" customFormat="1" hidden="1" x14ac:dyDescent="0.55000000000000004">
      <c r="A157" s="27" t="str">
        <f>E157</f>
        <v>LIESSENS-DUJARDIN Hélios</v>
      </c>
      <c r="B157" s="19" t="str">
        <f t="shared" si="14"/>
        <v>PRE Girls</v>
      </c>
      <c r="C157" s="41" t="s">
        <v>235</v>
      </c>
      <c r="D157" s="41" t="s">
        <v>471</v>
      </c>
      <c r="E157" s="19" t="s">
        <v>446</v>
      </c>
      <c r="F157" s="19" t="s">
        <v>36</v>
      </c>
      <c r="G157" s="19" t="s">
        <v>36</v>
      </c>
      <c r="H157" s="69" t="s">
        <v>205</v>
      </c>
      <c r="I157" s="38" t="str">
        <f>IF(G157&lt;&gt;"-",G157,H157)</f>
        <v>PRE Girls</v>
      </c>
      <c r="J157" s="40"/>
      <c r="K157" s="83"/>
      <c r="L157" s="83"/>
      <c r="M157" s="83"/>
      <c r="N157" s="84"/>
      <c r="O157" s="99"/>
    </row>
    <row r="158" spans="1:15" s="23" customFormat="1" hidden="1" x14ac:dyDescent="0.55000000000000004">
      <c r="A158" s="27" t="str">
        <f t="shared" si="12"/>
        <v>LIEVENS Milana</v>
      </c>
      <c r="B158" s="19" t="str">
        <f t="shared" si="14"/>
        <v>PRE Girls</v>
      </c>
      <c r="C158" s="41" t="s">
        <v>235</v>
      </c>
      <c r="D158" s="41" t="s">
        <v>6</v>
      </c>
      <c r="E158" s="19" t="s">
        <v>407</v>
      </c>
      <c r="F158" s="19" t="s">
        <v>36</v>
      </c>
      <c r="G158" s="69" t="s">
        <v>36</v>
      </c>
      <c r="H158" s="69" t="s">
        <v>205</v>
      </c>
      <c r="I158" s="38" t="str">
        <f t="shared" si="9"/>
        <v>PRE Girls</v>
      </c>
      <c r="J158" s="40"/>
      <c r="K158" s="83"/>
      <c r="L158" s="83"/>
      <c r="M158" s="83"/>
      <c r="N158" s="84"/>
      <c r="O158" s="99"/>
    </row>
    <row r="159" spans="1:15" s="23" customFormat="1" hidden="1" x14ac:dyDescent="0.55000000000000004">
      <c r="A159" s="27" t="str">
        <f t="shared" si="12"/>
        <v>LISON Caroline</v>
      </c>
      <c r="B159" s="19" t="str">
        <f t="shared" si="14"/>
        <v>INO Girls A</v>
      </c>
      <c r="C159" s="41" t="s">
        <v>235</v>
      </c>
      <c r="D159" s="41" t="s">
        <v>17</v>
      </c>
      <c r="E159" s="19" t="s">
        <v>134</v>
      </c>
      <c r="F159" s="19" t="s">
        <v>36</v>
      </c>
      <c r="G159" s="19" t="s">
        <v>294</v>
      </c>
      <c r="H159" s="69" t="s">
        <v>294</v>
      </c>
      <c r="I159" s="38" t="str">
        <f t="shared" si="9"/>
        <v>INO Girls A</v>
      </c>
      <c r="J159" s="40"/>
      <c r="K159" s="83"/>
      <c r="L159" s="83"/>
      <c r="M159" s="83"/>
      <c r="N159" s="84"/>
      <c r="O159" s="99"/>
    </row>
    <row r="160" spans="1:15" s="23" customFormat="1" hidden="1" x14ac:dyDescent="0.55000000000000004">
      <c r="A160" s="27" t="str">
        <f t="shared" si="12"/>
        <v>LISON Christopher</v>
      </c>
      <c r="B160" s="19" t="str">
        <f t="shared" si="14"/>
        <v>JUN Men B</v>
      </c>
      <c r="C160" s="41" t="s">
        <v>1</v>
      </c>
      <c r="D160" s="41" t="s">
        <v>17</v>
      </c>
      <c r="E160" s="19" t="s">
        <v>135</v>
      </c>
      <c r="F160" s="19" t="s">
        <v>36</v>
      </c>
      <c r="G160" s="19" t="s">
        <v>36</v>
      </c>
      <c r="H160" s="69" t="s">
        <v>207</v>
      </c>
      <c r="I160" s="38" t="str">
        <f t="shared" si="9"/>
        <v>JUN Men B</v>
      </c>
      <c r="J160" s="40"/>
      <c r="K160" s="83"/>
      <c r="L160" s="83"/>
      <c r="M160" s="83"/>
      <c r="N160" s="84"/>
      <c r="O160" s="99"/>
    </row>
    <row r="161" spans="1:15" s="23" customFormat="1" hidden="1" x14ac:dyDescent="0.55000000000000004">
      <c r="A161" s="27" t="str">
        <f t="shared" si="12"/>
        <v>LISON Melanie</v>
      </c>
      <c r="B161" s="19" t="str">
        <f t="shared" si="14"/>
        <v>ANO Girls B</v>
      </c>
      <c r="C161" s="41" t="s">
        <v>235</v>
      </c>
      <c r="D161" s="41" t="s">
        <v>17</v>
      </c>
      <c r="E161" s="19" t="s">
        <v>241</v>
      </c>
      <c r="F161" s="19" t="s">
        <v>36</v>
      </c>
      <c r="G161" s="19" t="s">
        <v>36</v>
      </c>
      <c r="H161" s="69" t="s">
        <v>298</v>
      </c>
      <c r="I161" s="38" t="str">
        <f t="shared" ref="I161:I243" si="15">IF(G161&lt;&gt;"-",G161,H161)</f>
        <v>ANO Girls B</v>
      </c>
      <c r="J161" s="40"/>
      <c r="K161" s="83"/>
      <c r="L161" s="83"/>
      <c r="M161" s="83"/>
      <c r="N161" s="84"/>
      <c r="O161" s="99"/>
    </row>
    <row r="162" spans="1:15" s="23" customFormat="1" hidden="1" x14ac:dyDescent="0.55000000000000004">
      <c r="A162" s="27" t="str">
        <f>E162</f>
        <v>LIU Ming-Yin Céline</v>
      </c>
      <c r="B162" s="19" t="str">
        <f t="shared" si="14"/>
        <v>PRE Girls</v>
      </c>
      <c r="C162" s="41" t="s">
        <v>235</v>
      </c>
      <c r="D162" s="41" t="s">
        <v>40</v>
      </c>
      <c r="E162" s="19" t="s">
        <v>493</v>
      </c>
      <c r="F162" s="19" t="s">
        <v>36</v>
      </c>
      <c r="G162" s="19" t="s">
        <v>36</v>
      </c>
      <c r="H162" s="69" t="s">
        <v>205</v>
      </c>
      <c r="I162" s="38" t="str">
        <f>IF(G162&lt;&gt;"-",G162,H162)</f>
        <v>PRE Girls</v>
      </c>
      <c r="J162" s="40"/>
      <c r="K162" s="83"/>
      <c r="L162" s="83"/>
      <c r="M162" s="83"/>
      <c r="N162" s="84"/>
      <c r="O162" s="99"/>
    </row>
    <row r="163" spans="1:15" s="23" customFormat="1" hidden="1" x14ac:dyDescent="0.55000000000000004">
      <c r="A163" s="27" t="str">
        <f t="shared" si="12"/>
        <v>LIU Tiffany</v>
      </c>
      <c r="B163" s="19" t="str">
        <f t="shared" si="14"/>
        <v>PRE Girls</v>
      </c>
      <c r="C163" s="41" t="s">
        <v>235</v>
      </c>
      <c r="D163" s="41" t="s">
        <v>40</v>
      </c>
      <c r="E163" s="19" t="s">
        <v>450</v>
      </c>
      <c r="F163" s="19" t="s">
        <v>36</v>
      </c>
      <c r="G163" s="19" t="s">
        <v>36</v>
      </c>
      <c r="H163" s="69" t="s">
        <v>205</v>
      </c>
      <c r="I163" s="38" t="str">
        <f t="shared" si="15"/>
        <v>PRE Girls</v>
      </c>
      <c r="J163" s="40"/>
      <c r="K163" s="83"/>
      <c r="L163" s="83"/>
      <c r="M163" s="83"/>
      <c r="N163" s="84"/>
      <c r="O163" s="99"/>
    </row>
    <row r="164" spans="1:15" s="23" customFormat="1" hidden="1" x14ac:dyDescent="0.55000000000000004">
      <c r="A164" s="27" t="str">
        <f t="shared" si="12"/>
        <v>LOPEZ Luna Maria</v>
      </c>
      <c r="B164" s="19" t="str">
        <f t="shared" si="14"/>
        <v>MIN Girls</v>
      </c>
      <c r="C164" s="41" t="s">
        <v>235</v>
      </c>
      <c r="D164" s="41" t="s">
        <v>471</v>
      </c>
      <c r="E164" s="19" t="s">
        <v>356</v>
      </c>
      <c r="F164" s="19" t="s">
        <v>36</v>
      </c>
      <c r="G164" s="19" t="s">
        <v>36</v>
      </c>
      <c r="H164" s="69" t="s">
        <v>306</v>
      </c>
      <c r="I164" s="38" t="str">
        <f t="shared" si="15"/>
        <v>MIN Girls</v>
      </c>
      <c r="J164" s="40"/>
      <c r="K164" s="83"/>
      <c r="L164" s="83"/>
      <c r="M164" s="83"/>
      <c r="N164" s="84"/>
      <c r="O164" s="99"/>
    </row>
    <row r="165" spans="1:15" s="23" customFormat="1" hidden="1" x14ac:dyDescent="0.55000000000000004">
      <c r="A165" s="27" t="str">
        <f t="shared" si="12"/>
        <v>LUCCHESE Ines</v>
      </c>
      <c r="B165" s="19" t="str">
        <f t="shared" si="14"/>
        <v>BNO Girls A</v>
      </c>
      <c r="C165" s="41" t="s">
        <v>235</v>
      </c>
      <c r="D165" s="41" t="s">
        <v>5</v>
      </c>
      <c r="E165" s="19" t="s">
        <v>366</v>
      </c>
      <c r="F165" s="19" t="s">
        <v>36</v>
      </c>
      <c r="G165" s="19" t="s">
        <v>299</v>
      </c>
      <c r="H165" s="69" t="s">
        <v>299</v>
      </c>
      <c r="I165" s="38" t="str">
        <f t="shared" si="15"/>
        <v>BNO Girls A</v>
      </c>
      <c r="J165" s="40"/>
      <c r="K165" s="83"/>
      <c r="L165" s="83"/>
      <c r="M165" s="83"/>
      <c r="N165" s="84"/>
      <c r="O165" s="99"/>
    </row>
    <row r="166" spans="1:15" s="23" customFormat="1" hidden="1" x14ac:dyDescent="0.55000000000000004">
      <c r="A166" s="27" t="str">
        <f>E166</f>
        <v>LUYTEN Eva</v>
      </c>
      <c r="B166" s="19" t="str">
        <f t="shared" si="14"/>
        <v>PRE Girls</v>
      </c>
      <c r="C166" s="41" t="s">
        <v>235</v>
      </c>
      <c r="D166" s="41" t="s">
        <v>471</v>
      </c>
      <c r="E166" s="19" t="s">
        <v>370</v>
      </c>
      <c r="F166" s="19" t="s">
        <v>36</v>
      </c>
      <c r="G166" s="19" t="s">
        <v>36</v>
      </c>
      <c r="H166" s="69" t="s">
        <v>205</v>
      </c>
      <c r="I166" s="38" t="str">
        <f t="shared" si="15"/>
        <v>PRE Girls</v>
      </c>
      <c r="J166" s="40"/>
      <c r="K166" s="83"/>
      <c r="L166" s="83"/>
      <c r="M166" s="83"/>
      <c r="N166" s="84"/>
      <c r="O166" s="99"/>
    </row>
    <row r="167" spans="1:15" s="23" customFormat="1" hidden="1" x14ac:dyDescent="0.55000000000000004">
      <c r="A167" s="27" t="str">
        <f>E167</f>
        <v>MAFFIOLETTI Alice</v>
      </c>
      <c r="B167" s="19" t="str">
        <f t="shared" si="14"/>
        <v>BNO Girls A</v>
      </c>
      <c r="C167" s="41" t="s">
        <v>235</v>
      </c>
      <c r="D167" s="41" t="s">
        <v>7</v>
      </c>
      <c r="E167" s="19" t="s">
        <v>240</v>
      </c>
      <c r="F167" s="19" t="s">
        <v>36</v>
      </c>
      <c r="G167" s="19" t="s">
        <v>299</v>
      </c>
      <c r="H167" s="69" t="s">
        <v>299</v>
      </c>
      <c r="I167" s="38" t="str">
        <f t="shared" si="15"/>
        <v>BNO Girls A</v>
      </c>
      <c r="J167" s="40"/>
      <c r="K167" s="83"/>
      <c r="L167" s="83"/>
      <c r="M167" s="83"/>
      <c r="N167" s="84"/>
      <c r="O167" s="99"/>
    </row>
    <row r="168" spans="1:15" s="23" customFormat="1" hidden="1" x14ac:dyDescent="0.55000000000000004">
      <c r="A168" s="27" t="str">
        <f t="shared" si="12"/>
        <v>MAES Maja</v>
      </c>
      <c r="B168" s="19" t="str">
        <f t="shared" si="14"/>
        <v>BNO Girls B</v>
      </c>
      <c r="C168" s="41" t="s">
        <v>235</v>
      </c>
      <c r="D168" s="41" t="s">
        <v>2</v>
      </c>
      <c r="E168" s="19" t="s">
        <v>395</v>
      </c>
      <c r="F168" s="19" t="s">
        <v>36</v>
      </c>
      <c r="G168" s="19" t="s">
        <v>36</v>
      </c>
      <c r="H168" s="69" t="s">
        <v>295</v>
      </c>
      <c r="I168" s="38" t="str">
        <f t="shared" si="15"/>
        <v>BNO Girls B</v>
      </c>
      <c r="J168" s="40"/>
      <c r="K168" s="83"/>
      <c r="L168" s="83"/>
      <c r="M168" s="83"/>
      <c r="N168" s="84"/>
      <c r="O168" s="99"/>
    </row>
    <row r="169" spans="1:15" s="23" customFormat="1" hidden="1" x14ac:dyDescent="0.55000000000000004">
      <c r="A169" s="27" t="str">
        <f t="shared" si="12"/>
        <v>MAES Matijn</v>
      </c>
      <c r="B169" s="19" t="str">
        <f t="shared" si="14"/>
        <v>ANO Boys A</v>
      </c>
      <c r="C169" s="41" t="s">
        <v>1</v>
      </c>
      <c r="D169" s="41" t="s">
        <v>4</v>
      </c>
      <c r="E169" s="19" t="s">
        <v>136</v>
      </c>
      <c r="F169" s="19" t="s">
        <v>36</v>
      </c>
      <c r="G169" s="19" t="s">
        <v>308</v>
      </c>
      <c r="H169" s="69" t="s">
        <v>308</v>
      </c>
      <c r="I169" s="38" t="str">
        <f t="shared" si="15"/>
        <v>ANO Boys A</v>
      </c>
      <c r="J169" s="40"/>
      <c r="K169" s="83"/>
      <c r="L169" s="83"/>
      <c r="M169" s="83"/>
      <c r="N169" s="84"/>
      <c r="O169" s="99"/>
    </row>
    <row r="170" spans="1:15" s="23" customFormat="1" hidden="1" x14ac:dyDescent="0.55000000000000004">
      <c r="A170" s="27" t="str">
        <f>E170</f>
        <v>MAGNIN Camille</v>
      </c>
      <c r="B170" s="19" t="str">
        <f t="shared" si="14"/>
        <v>PRE Girls</v>
      </c>
      <c r="C170" s="41" t="s">
        <v>235</v>
      </c>
      <c r="D170" s="41" t="s">
        <v>6</v>
      </c>
      <c r="E170" s="19" t="s">
        <v>412</v>
      </c>
      <c r="F170" s="19" t="s">
        <v>36</v>
      </c>
      <c r="G170" s="73" t="s">
        <v>36</v>
      </c>
      <c r="H170" s="69" t="s">
        <v>205</v>
      </c>
      <c r="I170" s="38" t="str">
        <f t="shared" si="15"/>
        <v>PRE Girls</v>
      </c>
      <c r="J170" s="40"/>
      <c r="K170" s="83"/>
      <c r="L170" s="83"/>
      <c r="M170" s="83"/>
      <c r="N170" s="84"/>
      <c r="O170" s="99"/>
    </row>
    <row r="171" spans="1:15" s="23" customFormat="1" hidden="1" x14ac:dyDescent="0.55000000000000004">
      <c r="A171" s="27" t="str">
        <f t="shared" si="12"/>
        <v>MARECHAL Lilia</v>
      </c>
      <c r="B171" s="19" t="str">
        <f t="shared" si="14"/>
        <v>ANO Girls A</v>
      </c>
      <c r="C171" s="41" t="s">
        <v>235</v>
      </c>
      <c r="D171" s="41" t="s">
        <v>5</v>
      </c>
      <c r="E171" s="19" t="s">
        <v>137</v>
      </c>
      <c r="F171" s="19" t="s">
        <v>36</v>
      </c>
      <c r="G171" s="19" t="s">
        <v>297</v>
      </c>
      <c r="H171" s="69" t="s">
        <v>297</v>
      </c>
      <c r="I171" s="38" t="str">
        <f t="shared" si="15"/>
        <v>ANO Girls A</v>
      </c>
      <c r="J171" s="40"/>
      <c r="K171" s="83"/>
      <c r="L171" s="83"/>
      <c r="M171" s="83"/>
      <c r="N171" s="84"/>
      <c r="O171" s="99"/>
    </row>
    <row r="172" spans="1:15" s="23" customFormat="1" hidden="1" x14ac:dyDescent="0.55000000000000004">
      <c r="A172" s="27" t="str">
        <f t="shared" si="12"/>
        <v>MARTIN Mayline</v>
      </c>
      <c r="B172" s="19" t="str">
        <f t="shared" si="14"/>
        <v>MIN Girls</v>
      </c>
      <c r="C172" s="41" t="s">
        <v>235</v>
      </c>
      <c r="D172" s="41" t="s">
        <v>2</v>
      </c>
      <c r="E172" s="19" t="s">
        <v>382</v>
      </c>
      <c r="F172" s="19" t="s">
        <v>36</v>
      </c>
      <c r="G172" s="19" t="s">
        <v>36</v>
      </c>
      <c r="H172" s="69" t="s">
        <v>306</v>
      </c>
      <c r="I172" s="38" t="str">
        <f t="shared" si="15"/>
        <v>MIN Girls</v>
      </c>
      <c r="J172" s="40"/>
      <c r="K172" s="83"/>
      <c r="L172" s="83"/>
      <c r="M172" s="83"/>
      <c r="N172" s="84"/>
      <c r="O172" s="99"/>
    </row>
    <row r="173" spans="1:15" s="23" customFormat="1" hidden="1" x14ac:dyDescent="0.55000000000000004">
      <c r="A173" s="27" t="str">
        <f t="shared" si="12"/>
        <v>MATHIJS Josephine</v>
      </c>
      <c r="B173" s="19" t="str">
        <f t="shared" si="14"/>
        <v>PRE Girls</v>
      </c>
      <c r="C173" s="41" t="s">
        <v>235</v>
      </c>
      <c r="D173" s="41" t="s">
        <v>7</v>
      </c>
      <c r="E173" s="19" t="s">
        <v>444</v>
      </c>
      <c r="F173" s="19" t="s">
        <v>36</v>
      </c>
      <c r="G173" s="19" t="s">
        <v>36</v>
      </c>
      <c r="H173" s="69" t="s">
        <v>205</v>
      </c>
      <c r="I173" s="38" t="str">
        <f t="shared" si="15"/>
        <v>PRE Girls</v>
      </c>
      <c r="J173" s="40"/>
      <c r="K173" s="83"/>
      <c r="L173" s="83"/>
      <c r="M173" s="83"/>
      <c r="N173" s="84"/>
      <c r="O173" s="99"/>
    </row>
    <row r="174" spans="1:15" s="23" customFormat="1" hidden="1" x14ac:dyDescent="0.55000000000000004">
      <c r="A174" s="27" t="str">
        <f t="shared" ref="A174" si="16">E174</f>
        <v>McGOWAN Lily</v>
      </c>
      <c r="B174" s="19" t="str">
        <f t="shared" si="14"/>
        <v>PRE Girls</v>
      </c>
      <c r="C174" s="41" t="s">
        <v>235</v>
      </c>
      <c r="D174" s="41" t="s">
        <v>2</v>
      </c>
      <c r="E174" s="19" t="s">
        <v>484</v>
      </c>
      <c r="F174" s="19" t="s">
        <v>36</v>
      </c>
      <c r="G174" s="19" t="s">
        <v>36</v>
      </c>
      <c r="H174" s="69" t="s">
        <v>205</v>
      </c>
      <c r="I174" s="38" t="str">
        <f t="shared" ref="I174" si="17">IF(G174&lt;&gt;"-",G174,H174)</f>
        <v>PRE Girls</v>
      </c>
      <c r="J174" s="40"/>
      <c r="K174" s="83"/>
      <c r="L174" s="83"/>
      <c r="M174" s="83"/>
      <c r="N174" s="84"/>
      <c r="O174" s="99"/>
    </row>
    <row r="175" spans="1:15" s="23" customFormat="1" hidden="1" x14ac:dyDescent="0.55000000000000004">
      <c r="A175" s="27" t="str">
        <f t="shared" si="12"/>
        <v>MENALDA Kyana</v>
      </c>
      <c r="B175" s="19" t="str">
        <f t="shared" si="14"/>
        <v>JUN Women A</v>
      </c>
      <c r="C175" s="41" t="s">
        <v>235</v>
      </c>
      <c r="D175" s="41" t="s">
        <v>6</v>
      </c>
      <c r="E175" s="19" t="s">
        <v>138</v>
      </c>
      <c r="F175" s="19" t="s">
        <v>36</v>
      </c>
      <c r="G175" s="19" t="s">
        <v>473</v>
      </c>
      <c r="H175" s="69" t="s">
        <v>473</v>
      </c>
      <c r="I175" s="38" t="str">
        <f t="shared" si="15"/>
        <v>JUN Women A</v>
      </c>
      <c r="J175" s="40"/>
      <c r="K175" s="83"/>
      <c r="L175" s="83"/>
      <c r="M175" s="83"/>
      <c r="N175" s="84"/>
      <c r="O175" s="99"/>
    </row>
    <row r="176" spans="1:15" s="23" customFormat="1" hidden="1" x14ac:dyDescent="0.55000000000000004">
      <c r="A176" s="27" t="str">
        <f t="shared" si="12"/>
        <v>MERSCH Estelle</v>
      </c>
      <c r="B176" s="19" t="str">
        <f t="shared" si="14"/>
        <v>BNO Girls B</v>
      </c>
      <c r="C176" s="41" t="s">
        <v>235</v>
      </c>
      <c r="D176" s="41" t="s">
        <v>5</v>
      </c>
      <c r="E176" s="19" t="s">
        <v>139</v>
      </c>
      <c r="F176" s="19" t="s">
        <v>36</v>
      </c>
      <c r="G176" s="19" t="s">
        <v>36</v>
      </c>
      <c r="H176" s="69" t="s">
        <v>295</v>
      </c>
      <c r="I176" s="38" t="str">
        <f t="shared" si="15"/>
        <v>BNO Girls B</v>
      </c>
      <c r="J176" s="40"/>
      <c r="K176" s="83"/>
      <c r="L176" s="83"/>
      <c r="M176" s="83"/>
      <c r="N176" s="84"/>
      <c r="O176" s="99"/>
    </row>
    <row r="177" spans="1:15" s="23" customFormat="1" hidden="1" x14ac:dyDescent="0.55000000000000004">
      <c r="A177" s="27" t="str">
        <f t="shared" si="12"/>
        <v>MEULEMANS Stella</v>
      </c>
      <c r="B177" s="19" t="str">
        <f t="shared" si="14"/>
        <v>ANO Girls B</v>
      </c>
      <c r="C177" s="41" t="s">
        <v>235</v>
      </c>
      <c r="D177" s="41" t="s">
        <v>40</v>
      </c>
      <c r="E177" s="19" t="s">
        <v>140</v>
      </c>
      <c r="F177" s="19" t="s">
        <v>36</v>
      </c>
      <c r="G177" s="19" t="s">
        <v>36</v>
      </c>
      <c r="H177" s="69" t="s">
        <v>298</v>
      </c>
      <c r="I177" s="38" t="str">
        <f t="shared" si="15"/>
        <v>ANO Girls B</v>
      </c>
      <c r="J177" s="40"/>
      <c r="K177" s="83"/>
      <c r="L177" s="83"/>
      <c r="M177" s="83"/>
      <c r="N177" s="84"/>
      <c r="O177" s="99"/>
    </row>
    <row r="178" spans="1:15" s="23" customFormat="1" hidden="1" x14ac:dyDescent="0.55000000000000004">
      <c r="A178" s="27" t="str">
        <f t="shared" si="12"/>
        <v>MICHAUX Romane</v>
      </c>
      <c r="B178" s="19" t="str">
        <f t="shared" si="14"/>
        <v>BNO Girls B</v>
      </c>
      <c r="C178" s="41" t="s">
        <v>235</v>
      </c>
      <c r="D178" s="41" t="s">
        <v>17</v>
      </c>
      <c r="E178" s="19" t="s">
        <v>141</v>
      </c>
      <c r="F178" s="19" t="s">
        <v>36</v>
      </c>
      <c r="G178" s="19" t="s">
        <v>36</v>
      </c>
      <c r="H178" s="69" t="s">
        <v>295</v>
      </c>
      <c r="I178" s="38" t="str">
        <f t="shared" si="15"/>
        <v>BNO Girls B</v>
      </c>
      <c r="J178" s="40"/>
      <c r="K178" s="83"/>
      <c r="L178" s="83"/>
      <c r="M178" s="83"/>
      <c r="N178" s="84"/>
      <c r="O178" s="99"/>
    </row>
    <row r="179" spans="1:15" s="23" customFormat="1" hidden="1" x14ac:dyDescent="0.55000000000000004">
      <c r="A179" s="27" t="str">
        <f t="shared" si="12"/>
        <v>MICHIELSEN Linske</v>
      </c>
      <c r="B179" s="19" t="str">
        <f t="shared" si="14"/>
        <v>INO Girls B</v>
      </c>
      <c r="C179" s="41" t="s">
        <v>235</v>
      </c>
      <c r="D179" s="41" t="s">
        <v>471</v>
      </c>
      <c r="E179" s="19" t="s">
        <v>142</v>
      </c>
      <c r="F179" s="19" t="s">
        <v>36</v>
      </c>
      <c r="G179" s="73" t="s">
        <v>36</v>
      </c>
      <c r="H179" s="69" t="s">
        <v>296</v>
      </c>
      <c r="I179" s="38" t="str">
        <f t="shared" si="15"/>
        <v>INO Girls B</v>
      </c>
      <c r="J179" s="40"/>
      <c r="K179" s="83"/>
      <c r="L179" s="83"/>
      <c r="M179" s="83"/>
      <c r="N179" s="84"/>
      <c r="O179" s="99"/>
    </row>
    <row r="180" spans="1:15" s="23" customFormat="1" hidden="1" x14ac:dyDescent="0.55000000000000004">
      <c r="A180" s="27" t="str">
        <f>E180</f>
        <v>MISSEEUW Charlotte</v>
      </c>
      <c r="B180" s="19" t="str">
        <f t="shared" si="14"/>
        <v>MIN Girls</v>
      </c>
      <c r="C180" s="41" t="s">
        <v>235</v>
      </c>
      <c r="D180" s="41" t="s">
        <v>6</v>
      </c>
      <c r="E180" s="19" t="s">
        <v>143</v>
      </c>
      <c r="F180" s="19" t="s">
        <v>36</v>
      </c>
      <c r="G180" s="73" t="s">
        <v>36</v>
      </c>
      <c r="H180" s="69" t="s">
        <v>306</v>
      </c>
      <c r="I180" s="38" t="str">
        <f t="shared" si="15"/>
        <v>MIN Girls</v>
      </c>
      <c r="J180" s="40"/>
      <c r="K180" s="83"/>
      <c r="L180" s="83"/>
      <c r="M180" s="83"/>
      <c r="N180" s="84"/>
      <c r="O180" s="99"/>
    </row>
    <row r="181" spans="1:15" s="23" customFormat="1" hidden="1" x14ac:dyDescent="0.55000000000000004">
      <c r="A181" s="27" t="str">
        <f t="shared" si="12"/>
        <v>MONGIOVI Prescillia</v>
      </c>
      <c r="B181" s="19" t="str">
        <f t="shared" si="14"/>
        <v>BNO Girls A</v>
      </c>
      <c r="C181" s="41" t="s">
        <v>235</v>
      </c>
      <c r="D181" s="41" t="s">
        <v>17</v>
      </c>
      <c r="E181" s="19" t="s">
        <v>144</v>
      </c>
      <c r="F181" s="19" t="s">
        <v>36</v>
      </c>
      <c r="G181" s="19" t="s">
        <v>299</v>
      </c>
      <c r="H181" s="69" t="s">
        <v>299</v>
      </c>
      <c r="I181" s="38" t="str">
        <f t="shared" si="15"/>
        <v>BNO Girls A</v>
      </c>
      <c r="J181" s="40"/>
      <c r="K181" s="83"/>
      <c r="L181" s="83"/>
      <c r="M181" s="83"/>
      <c r="N181" s="84"/>
      <c r="O181" s="99"/>
    </row>
    <row r="182" spans="1:15" s="23" customFormat="1" hidden="1" x14ac:dyDescent="0.55000000000000004">
      <c r="A182" s="27" t="str">
        <f t="shared" si="12"/>
        <v>MONTFORT Iris</v>
      </c>
      <c r="B182" s="19" t="str">
        <f t="shared" si="14"/>
        <v>INO Girls B</v>
      </c>
      <c r="C182" s="41" t="s">
        <v>235</v>
      </c>
      <c r="D182" s="41" t="s">
        <v>6</v>
      </c>
      <c r="E182" s="19" t="s">
        <v>145</v>
      </c>
      <c r="F182" s="19" t="s">
        <v>36</v>
      </c>
      <c r="G182" s="19" t="s">
        <v>36</v>
      </c>
      <c r="H182" s="69" t="s">
        <v>296</v>
      </c>
      <c r="I182" s="38" t="str">
        <f t="shared" si="15"/>
        <v>INO Girls B</v>
      </c>
      <c r="J182" s="40"/>
      <c r="K182" s="83"/>
      <c r="L182" s="83"/>
      <c r="M182" s="83"/>
      <c r="N182" s="84"/>
      <c r="O182" s="99"/>
    </row>
    <row r="183" spans="1:15" s="23" customFormat="1" hidden="1" x14ac:dyDescent="0.55000000000000004">
      <c r="A183" s="27" t="str">
        <f t="shared" si="12"/>
        <v>MONTFORT Nadège</v>
      </c>
      <c r="B183" s="19" t="str">
        <f t="shared" si="14"/>
        <v>MIN Girls</v>
      </c>
      <c r="C183" s="41" t="s">
        <v>235</v>
      </c>
      <c r="D183" s="41" t="s">
        <v>6</v>
      </c>
      <c r="E183" s="19" t="s">
        <v>460</v>
      </c>
      <c r="F183" s="19" t="s">
        <v>36</v>
      </c>
      <c r="G183" s="19" t="s">
        <v>36</v>
      </c>
      <c r="H183" s="69" t="s">
        <v>306</v>
      </c>
      <c r="I183" s="38" t="str">
        <f t="shared" si="15"/>
        <v>MIN Girls</v>
      </c>
      <c r="J183" s="40"/>
      <c r="K183" s="83"/>
      <c r="L183" s="83"/>
      <c r="M183" s="83"/>
      <c r="N183" s="84"/>
      <c r="O183" s="99"/>
    </row>
    <row r="184" spans="1:15" s="23" customFormat="1" hidden="1" x14ac:dyDescent="0.55000000000000004">
      <c r="A184" s="27" t="str">
        <f t="shared" si="12"/>
        <v>MOSQUERA-MACIA Lucia</v>
      </c>
      <c r="B184" s="19" t="str">
        <f t="shared" si="14"/>
        <v>PRE Girls</v>
      </c>
      <c r="C184" s="41" t="s">
        <v>235</v>
      </c>
      <c r="D184" s="41" t="s">
        <v>2</v>
      </c>
      <c r="E184" s="19" t="s">
        <v>339</v>
      </c>
      <c r="F184" s="19" t="s">
        <v>36</v>
      </c>
      <c r="G184" s="19" t="s">
        <v>36</v>
      </c>
      <c r="H184" s="69" t="s">
        <v>205</v>
      </c>
      <c r="I184" s="38" t="str">
        <f t="shared" si="15"/>
        <v>PRE Girls</v>
      </c>
      <c r="J184" s="40"/>
      <c r="K184" s="83"/>
      <c r="L184" s="83"/>
      <c r="M184" s="83"/>
      <c r="N184" s="84"/>
      <c r="O184" s="99"/>
    </row>
    <row r="185" spans="1:15" s="23" customFormat="1" hidden="1" x14ac:dyDescent="0.55000000000000004">
      <c r="A185" s="27" t="str">
        <f t="shared" si="12"/>
        <v>MUGNIER Naomie</v>
      </c>
      <c r="B185" s="19" t="str">
        <f t="shared" ref="B185:B216" si="18">IF($F$308="B competition",H185,IF($F$308="A competition",G185,I185))</f>
        <v>SEN Women A</v>
      </c>
      <c r="C185" s="41" t="s">
        <v>235</v>
      </c>
      <c r="D185" s="41" t="s">
        <v>44</v>
      </c>
      <c r="E185" s="19" t="s">
        <v>388</v>
      </c>
      <c r="F185" s="19" t="s">
        <v>36</v>
      </c>
      <c r="G185" s="19" t="s">
        <v>475</v>
      </c>
      <c r="H185" s="69" t="s">
        <v>475</v>
      </c>
      <c r="I185" s="38" t="str">
        <f t="shared" si="15"/>
        <v>SEN Women A</v>
      </c>
      <c r="J185" s="40"/>
      <c r="K185" s="83"/>
      <c r="L185" s="83"/>
      <c r="M185" s="83"/>
      <c r="N185" s="84"/>
      <c r="O185" s="99"/>
    </row>
    <row r="186" spans="1:15" s="23" customFormat="1" hidden="1" x14ac:dyDescent="0.55000000000000004">
      <c r="A186" s="27" t="str">
        <f t="shared" si="12"/>
        <v>NAVARRA Livia</v>
      </c>
      <c r="B186" s="19" t="str">
        <f t="shared" si="18"/>
        <v>INO Girls A</v>
      </c>
      <c r="C186" s="41" t="s">
        <v>235</v>
      </c>
      <c r="D186" s="41" t="s">
        <v>5</v>
      </c>
      <c r="E186" s="19" t="s">
        <v>146</v>
      </c>
      <c r="F186" s="19" t="s">
        <v>36</v>
      </c>
      <c r="G186" s="19" t="s">
        <v>294</v>
      </c>
      <c r="H186" s="69" t="s">
        <v>294</v>
      </c>
      <c r="I186" s="38" t="str">
        <f t="shared" si="15"/>
        <v>INO Girls A</v>
      </c>
      <c r="J186" s="40"/>
      <c r="K186" s="83"/>
      <c r="L186" s="83"/>
      <c r="M186" s="83"/>
      <c r="N186" s="84"/>
      <c r="O186" s="99"/>
    </row>
    <row r="187" spans="1:15" s="23" customFormat="1" hidden="1" x14ac:dyDescent="0.55000000000000004">
      <c r="A187" s="27" t="str">
        <f t="shared" si="12"/>
        <v>NEVENS Illa</v>
      </c>
      <c r="B187" s="19" t="str">
        <f t="shared" si="18"/>
        <v>PRE Girls</v>
      </c>
      <c r="C187" s="41" t="s">
        <v>235</v>
      </c>
      <c r="D187" s="41" t="s">
        <v>471</v>
      </c>
      <c r="E187" s="19" t="s">
        <v>447</v>
      </c>
      <c r="F187" s="19" t="s">
        <v>36</v>
      </c>
      <c r="G187" s="19" t="s">
        <v>36</v>
      </c>
      <c r="H187" s="69" t="s">
        <v>205</v>
      </c>
      <c r="I187" s="38" t="str">
        <f t="shared" si="15"/>
        <v>PRE Girls</v>
      </c>
      <c r="J187" s="40"/>
      <c r="K187" s="83"/>
      <c r="L187" s="83"/>
      <c r="M187" s="83"/>
      <c r="N187" s="84"/>
      <c r="O187" s="99"/>
    </row>
    <row r="188" spans="1:15" s="23" customFormat="1" hidden="1" x14ac:dyDescent="0.55000000000000004">
      <c r="A188" s="27" t="str">
        <f t="shared" si="12"/>
        <v>NIJS Elga</v>
      </c>
      <c r="B188" s="19" t="str">
        <f t="shared" si="18"/>
        <v>MIN Girls</v>
      </c>
      <c r="C188" s="41" t="s">
        <v>235</v>
      </c>
      <c r="D188" s="41" t="s">
        <v>2</v>
      </c>
      <c r="E188" s="19" t="s">
        <v>147</v>
      </c>
      <c r="F188" s="19" t="s">
        <v>36</v>
      </c>
      <c r="G188" s="19" t="s">
        <v>36</v>
      </c>
      <c r="H188" s="69" t="s">
        <v>306</v>
      </c>
      <c r="I188" s="38" t="str">
        <f t="shared" si="15"/>
        <v>MIN Girls</v>
      </c>
      <c r="J188" s="40"/>
      <c r="K188" s="83"/>
      <c r="L188" s="83"/>
      <c r="M188" s="83"/>
      <c r="N188" s="84"/>
      <c r="O188" s="99"/>
    </row>
    <row r="189" spans="1:15" s="23" customFormat="1" hidden="1" x14ac:dyDescent="0.55000000000000004">
      <c r="A189" s="27" t="str">
        <f t="shared" si="12"/>
        <v>NYS Manon</v>
      </c>
      <c r="B189" s="19" t="str">
        <f t="shared" si="18"/>
        <v>PRE Girls</v>
      </c>
      <c r="C189" s="41" t="s">
        <v>235</v>
      </c>
      <c r="D189" s="41" t="s">
        <v>2</v>
      </c>
      <c r="E189" s="19" t="s">
        <v>454</v>
      </c>
      <c r="F189" s="19" t="s">
        <v>36</v>
      </c>
      <c r="G189" s="19" t="s">
        <v>36</v>
      </c>
      <c r="H189" s="69" t="s">
        <v>205</v>
      </c>
      <c r="I189" s="38" t="str">
        <f t="shared" si="15"/>
        <v>PRE Girls</v>
      </c>
      <c r="J189" s="40"/>
      <c r="K189" s="83"/>
      <c r="L189" s="83"/>
      <c r="M189" s="83"/>
      <c r="N189" s="84"/>
      <c r="O189" s="99"/>
    </row>
    <row r="190" spans="1:15" s="23" customFormat="1" hidden="1" x14ac:dyDescent="0.55000000000000004">
      <c r="A190" s="27" t="str">
        <f>E190</f>
        <v>OLONGO Rose</v>
      </c>
      <c r="B190" s="19" t="str">
        <f t="shared" si="18"/>
        <v>PRE Girls</v>
      </c>
      <c r="C190" s="41" t="s">
        <v>235</v>
      </c>
      <c r="D190" s="41" t="s">
        <v>5</v>
      </c>
      <c r="E190" s="19" t="s">
        <v>496</v>
      </c>
      <c r="F190" s="19" t="s">
        <v>36</v>
      </c>
      <c r="G190" s="19" t="s">
        <v>36</v>
      </c>
      <c r="H190" s="69" t="s">
        <v>205</v>
      </c>
      <c r="I190" s="38" t="str">
        <f>IF(G190&lt;&gt;"-",G190,H190)</f>
        <v>PRE Girls</v>
      </c>
      <c r="J190" s="40"/>
      <c r="K190" s="83"/>
      <c r="L190" s="83"/>
      <c r="M190" s="83"/>
      <c r="N190" s="84"/>
      <c r="O190" s="99"/>
    </row>
    <row r="191" spans="1:15" s="23" customFormat="1" hidden="1" x14ac:dyDescent="0.55000000000000004">
      <c r="A191" s="27" t="str">
        <f t="shared" si="12"/>
        <v>ONCLIN Lyna</v>
      </c>
      <c r="B191" s="19" t="str">
        <f t="shared" si="18"/>
        <v>PRE Girls</v>
      </c>
      <c r="C191" s="41" t="s">
        <v>235</v>
      </c>
      <c r="D191" s="41" t="s">
        <v>7</v>
      </c>
      <c r="E191" s="19" t="s">
        <v>413</v>
      </c>
      <c r="F191" s="19" t="s">
        <v>36</v>
      </c>
      <c r="G191" s="19" t="s">
        <v>36</v>
      </c>
      <c r="H191" s="69" t="s">
        <v>205</v>
      </c>
      <c r="I191" s="38" t="str">
        <f t="shared" si="15"/>
        <v>PRE Girls</v>
      </c>
      <c r="J191" s="40"/>
      <c r="K191" s="83"/>
      <c r="L191" s="83"/>
      <c r="M191" s="83"/>
      <c r="N191" s="84"/>
      <c r="O191" s="99"/>
    </row>
    <row r="192" spans="1:15" s="23" customFormat="1" hidden="1" x14ac:dyDescent="0.55000000000000004">
      <c r="A192" s="27" t="str">
        <f>E192</f>
        <v>ONWUKA Oluchi</v>
      </c>
      <c r="B192" s="19" t="str">
        <f t="shared" si="18"/>
        <v>BNO Girls A</v>
      </c>
      <c r="C192" s="41" t="s">
        <v>235</v>
      </c>
      <c r="D192" s="41" t="s">
        <v>37</v>
      </c>
      <c r="E192" s="19" t="s">
        <v>148</v>
      </c>
      <c r="F192" s="19" t="s">
        <v>36</v>
      </c>
      <c r="G192" s="73" t="s">
        <v>299</v>
      </c>
      <c r="H192" s="69" t="s">
        <v>299</v>
      </c>
      <c r="I192" s="38" t="str">
        <f t="shared" si="15"/>
        <v>BNO Girls A</v>
      </c>
      <c r="J192" s="40"/>
      <c r="K192" s="83"/>
      <c r="L192" s="83"/>
      <c r="M192" s="83"/>
      <c r="N192" s="84"/>
      <c r="O192" s="99"/>
    </row>
    <row r="193" spans="1:15" s="23" customFormat="1" hidden="1" x14ac:dyDescent="0.55000000000000004">
      <c r="A193" s="27" t="str">
        <f t="shared" si="12"/>
        <v>PARMENTIER Clémence</v>
      </c>
      <c r="B193" s="19" t="str">
        <f t="shared" si="18"/>
        <v>INO Girls B</v>
      </c>
      <c r="C193" s="41" t="s">
        <v>235</v>
      </c>
      <c r="D193" s="41" t="s">
        <v>5</v>
      </c>
      <c r="E193" s="19" t="s">
        <v>149</v>
      </c>
      <c r="F193" s="19" t="s">
        <v>36</v>
      </c>
      <c r="G193" s="19" t="s">
        <v>36</v>
      </c>
      <c r="H193" s="69" t="s">
        <v>296</v>
      </c>
      <c r="I193" s="38" t="str">
        <f t="shared" si="15"/>
        <v>INO Girls B</v>
      </c>
      <c r="J193" s="40"/>
      <c r="K193" s="83"/>
      <c r="L193" s="83"/>
      <c r="M193" s="83"/>
      <c r="N193" s="84"/>
      <c r="O193" s="99"/>
    </row>
    <row r="194" spans="1:15" s="23" customFormat="1" hidden="1" x14ac:dyDescent="0.55000000000000004">
      <c r="A194" s="27" t="str">
        <f>E194</f>
        <v>PEERSMAN Lisa</v>
      </c>
      <c r="B194" s="19" t="str">
        <f t="shared" si="18"/>
        <v>PRE Girls</v>
      </c>
      <c r="C194" s="41" t="s">
        <v>235</v>
      </c>
      <c r="D194" s="41" t="s">
        <v>471</v>
      </c>
      <c r="E194" s="19" t="s">
        <v>498</v>
      </c>
      <c r="F194" s="19" t="s">
        <v>36</v>
      </c>
      <c r="G194" s="19" t="s">
        <v>36</v>
      </c>
      <c r="H194" s="69" t="s">
        <v>205</v>
      </c>
      <c r="I194" s="38" t="str">
        <f>IF(G194&lt;&gt;"-",G194,H194)</f>
        <v>PRE Girls</v>
      </c>
      <c r="J194" s="40"/>
      <c r="K194" s="83"/>
      <c r="L194" s="83"/>
      <c r="M194" s="83"/>
      <c r="N194" s="84"/>
      <c r="O194" s="99"/>
    </row>
    <row r="195" spans="1:15" s="23" customFormat="1" hidden="1" x14ac:dyDescent="0.55000000000000004">
      <c r="A195" s="27" t="str">
        <f t="shared" si="12"/>
        <v>PETERS VERONESI Nina</v>
      </c>
      <c r="B195" s="19" t="str">
        <f t="shared" si="18"/>
        <v>BNO Girls A</v>
      </c>
      <c r="C195" s="41" t="s">
        <v>235</v>
      </c>
      <c r="D195" s="41" t="s">
        <v>5</v>
      </c>
      <c r="E195" s="19" t="s">
        <v>340</v>
      </c>
      <c r="F195" s="19" t="s">
        <v>36</v>
      </c>
      <c r="G195" s="19" t="s">
        <v>299</v>
      </c>
      <c r="H195" s="69" t="s">
        <v>299</v>
      </c>
      <c r="I195" s="38" t="str">
        <f t="shared" si="15"/>
        <v>BNO Girls A</v>
      </c>
      <c r="J195" s="40"/>
      <c r="K195" s="83"/>
      <c r="L195" s="83"/>
      <c r="M195" s="83"/>
      <c r="N195" s="84"/>
      <c r="O195" s="99"/>
    </row>
    <row r="196" spans="1:15" s="23" customFormat="1" hidden="1" x14ac:dyDescent="0.55000000000000004">
      <c r="A196" s="27" t="str">
        <f t="shared" si="12"/>
        <v>PICHUGOVA Kseniia</v>
      </c>
      <c r="B196" s="19" t="str">
        <f t="shared" si="18"/>
        <v>PRE Girls</v>
      </c>
      <c r="C196" s="41" t="s">
        <v>235</v>
      </c>
      <c r="D196" s="41" t="s">
        <v>2</v>
      </c>
      <c r="E196" s="19" t="s">
        <v>483</v>
      </c>
      <c r="F196" s="19" t="s">
        <v>36</v>
      </c>
      <c r="G196" s="19" t="s">
        <v>36</v>
      </c>
      <c r="H196" s="69" t="s">
        <v>205</v>
      </c>
      <c r="I196" s="38" t="str">
        <f t="shared" si="15"/>
        <v>PRE Girls</v>
      </c>
      <c r="J196" s="40"/>
      <c r="K196" s="83"/>
      <c r="L196" s="83"/>
      <c r="M196" s="83"/>
      <c r="N196" s="84"/>
      <c r="O196" s="99"/>
    </row>
    <row r="197" spans="1:15" s="23" customFormat="1" hidden="1" x14ac:dyDescent="0.55000000000000004">
      <c r="A197" s="27" t="str">
        <f t="shared" si="12"/>
        <v>PINZARRONE Lily</v>
      </c>
      <c r="B197" s="19" t="str">
        <f t="shared" si="18"/>
        <v>SEN Women A</v>
      </c>
      <c r="C197" s="41" t="s">
        <v>235</v>
      </c>
      <c r="D197" s="41" t="s">
        <v>37</v>
      </c>
      <c r="E197" s="19" t="s">
        <v>150</v>
      </c>
      <c r="F197" s="19" t="s">
        <v>36</v>
      </c>
      <c r="G197" s="19" t="s">
        <v>473</v>
      </c>
      <c r="H197" s="69" t="s">
        <v>475</v>
      </c>
      <c r="I197" s="38" t="str">
        <f t="shared" si="15"/>
        <v>JUN Women A</v>
      </c>
      <c r="J197" s="40"/>
      <c r="K197" s="83"/>
      <c r="L197" s="83"/>
      <c r="M197" s="83"/>
      <c r="N197" s="84"/>
      <c r="O197" s="99"/>
    </row>
    <row r="198" spans="1:15" s="23" customFormat="1" hidden="1" x14ac:dyDescent="0.55000000000000004">
      <c r="A198" s="27" t="str">
        <f t="shared" si="12"/>
        <v>PINZARRONE Nina</v>
      </c>
      <c r="B198" s="19" t="str">
        <f t="shared" si="18"/>
        <v>SEN Women A</v>
      </c>
      <c r="C198" s="41" t="s">
        <v>235</v>
      </c>
      <c r="D198" s="41" t="s">
        <v>37</v>
      </c>
      <c r="E198" s="19" t="s">
        <v>151</v>
      </c>
      <c r="F198" s="19" t="s">
        <v>36</v>
      </c>
      <c r="G198" s="19" t="s">
        <v>473</v>
      </c>
      <c r="H198" s="69" t="s">
        <v>475</v>
      </c>
      <c r="I198" s="38" t="str">
        <f t="shared" si="15"/>
        <v>JUN Women A</v>
      </c>
      <c r="J198" s="40"/>
      <c r="K198" s="83"/>
      <c r="L198" s="83"/>
      <c r="M198" s="83"/>
      <c r="N198" s="84"/>
      <c r="O198" s="99"/>
    </row>
    <row r="199" spans="1:15" s="23" customFormat="1" hidden="1" x14ac:dyDescent="0.55000000000000004">
      <c r="A199" s="27" t="str">
        <f t="shared" ref="A199" si="19">E199</f>
        <v>POELMANS Axelle</v>
      </c>
      <c r="B199" s="19" t="str">
        <f t="shared" si="18"/>
        <v>PRE Girls</v>
      </c>
      <c r="C199" s="41" t="s">
        <v>235</v>
      </c>
      <c r="D199" s="41" t="s">
        <v>7</v>
      </c>
      <c r="E199" s="19" t="s">
        <v>487</v>
      </c>
      <c r="F199" s="19" t="s">
        <v>36</v>
      </c>
      <c r="G199" s="19" t="s">
        <v>36</v>
      </c>
      <c r="H199" s="69" t="s">
        <v>205</v>
      </c>
      <c r="I199" s="38" t="str">
        <f t="shared" ref="I199" si="20">IF(G199&lt;&gt;"-",G199,H199)</f>
        <v>PRE Girls</v>
      </c>
      <c r="J199" s="40"/>
      <c r="K199" s="83"/>
      <c r="L199" s="83"/>
      <c r="M199" s="83"/>
      <c r="N199" s="84"/>
      <c r="O199" s="99"/>
    </row>
    <row r="200" spans="1:15" s="23" customFormat="1" hidden="1" x14ac:dyDescent="0.55000000000000004">
      <c r="A200" s="27" t="str">
        <f>E200</f>
        <v>POTGENS Julia</v>
      </c>
      <c r="B200" s="19" t="str">
        <f t="shared" si="18"/>
        <v>PRE Girls</v>
      </c>
      <c r="C200" s="41" t="s">
        <v>235</v>
      </c>
      <c r="D200" s="41" t="s">
        <v>5</v>
      </c>
      <c r="E200" s="19" t="s">
        <v>495</v>
      </c>
      <c r="F200" s="19" t="s">
        <v>36</v>
      </c>
      <c r="G200" s="19" t="s">
        <v>36</v>
      </c>
      <c r="H200" s="69" t="s">
        <v>205</v>
      </c>
      <c r="I200" s="38" t="str">
        <f>IF(G200&lt;&gt;"-",G200,H200)</f>
        <v>PRE Girls</v>
      </c>
      <c r="J200" s="40"/>
      <c r="K200" s="83"/>
      <c r="L200" s="83"/>
      <c r="M200" s="83"/>
      <c r="N200" s="84"/>
      <c r="O200" s="99"/>
    </row>
    <row r="201" spans="1:15" s="23" customFormat="1" hidden="1" x14ac:dyDescent="0.55000000000000004">
      <c r="A201" s="27" t="str">
        <f t="shared" si="12"/>
        <v>RAIMO Ilaria</v>
      </c>
      <c r="B201" s="19" t="str">
        <f t="shared" si="18"/>
        <v>INO Girls B</v>
      </c>
      <c r="C201" s="41" t="s">
        <v>235</v>
      </c>
      <c r="D201" s="41" t="s">
        <v>17</v>
      </c>
      <c r="E201" s="19" t="s">
        <v>152</v>
      </c>
      <c r="F201" s="19" t="s">
        <v>36</v>
      </c>
      <c r="G201" s="73" t="s">
        <v>36</v>
      </c>
      <c r="H201" s="69" t="s">
        <v>296</v>
      </c>
      <c r="I201" s="38" t="str">
        <f t="shared" si="15"/>
        <v>INO Girls B</v>
      </c>
      <c r="J201" s="40"/>
      <c r="K201" s="83"/>
      <c r="L201" s="83"/>
      <c r="M201" s="83"/>
      <c r="N201" s="84"/>
      <c r="O201" s="99"/>
    </row>
    <row r="202" spans="1:15" s="23" customFormat="1" hidden="1" x14ac:dyDescent="0.55000000000000004">
      <c r="A202" s="27" t="str">
        <f t="shared" si="12"/>
        <v>RAMADANI Besian</v>
      </c>
      <c r="B202" s="19" t="str">
        <f t="shared" si="18"/>
        <v>MIN Boys</v>
      </c>
      <c r="C202" s="41" t="s">
        <v>1</v>
      </c>
      <c r="D202" s="41" t="s">
        <v>2</v>
      </c>
      <c r="E202" s="19" t="s">
        <v>383</v>
      </c>
      <c r="F202" s="19" t="s">
        <v>36</v>
      </c>
      <c r="G202" s="19" t="s">
        <v>36</v>
      </c>
      <c r="H202" s="69" t="s">
        <v>300</v>
      </c>
      <c r="I202" s="38" t="str">
        <f t="shared" si="15"/>
        <v>MIN Boys</v>
      </c>
      <c r="J202" s="40"/>
      <c r="K202" s="83"/>
      <c r="L202" s="83"/>
      <c r="M202" s="83"/>
      <c r="N202" s="84"/>
      <c r="O202" s="99"/>
    </row>
    <row r="203" spans="1:15" s="23" customFormat="1" hidden="1" x14ac:dyDescent="0.55000000000000004">
      <c r="A203" s="27" t="str">
        <f t="shared" si="12"/>
        <v>RAMOS Daphne</v>
      </c>
      <c r="B203" s="19" t="str">
        <f t="shared" si="18"/>
        <v>ANO Girls A</v>
      </c>
      <c r="C203" s="41" t="s">
        <v>235</v>
      </c>
      <c r="D203" s="41" t="s">
        <v>2</v>
      </c>
      <c r="E203" s="19" t="s">
        <v>153</v>
      </c>
      <c r="F203" s="19" t="s">
        <v>36</v>
      </c>
      <c r="G203" s="19" t="s">
        <v>297</v>
      </c>
      <c r="H203" s="69" t="s">
        <v>297</v>
      </c>
      <c r="I203" s="38" t="str">
        <f t="shared" si="15"/>
        <v>ANO Girls A</v>
      </c>
      <c r="J203" s="40"/>
      <c r="K203" s="83"/>
      <c r="L203" s="83"/>
      <c r="M203" s="83"/>
      <c r="N203" s="84"/>
      <c r="O203" s="99"/>
    </row>
    <row r="204" spans="1:15" s="23" customFormat="1" hidden="1" x14ac:dyDescent="0.55000000000000004">
      <c r="A204" s="27" t="str">
        <f>E204</f>
        <v>RAMOS Penelope</v>
      </c>
      <c r="B204" s="19" t="str">
        <f t="shared" si="18"/>
        <v>ANO Girls A</v>
      </c>
      <c r="C204" s="41" t="s">
        <v>235</v>
      </c>
      <c r="D204" s="41" t="s">
        <v>2</v>
      </c>
      <c r="E204" s="19" t="s">
        <v>154</v>
      </c>
      <c r="F204" s="19" t="s">
        <v>36</v>
      </c>
      <c r="G204" s="19" t="s">
        <v>297</v>
      </c>
      <c r="H204" s="69" t="s">
        <v>297</v>
      </c>
      <c r="I204" s="38" t="str">
        <f t="shared" si="15"/>
        <v>ANO Girls A</v>
      </c>
      <c r="J204" s="40"/>
      <c r="K204" s="83"/>
      <c r="L204" s="83"/>
      <c r="M204" s="83"/>
      <c r="N204" s="84"/>
      <c r="O204" s="99"/>
    </row>
    <row r="205" spans="1:15" s="23" customFormat="1" hidden="1" x14ac:dyDescent="0.55000000000000004">
      <c r="A205" s="27" t="str">
        <f t="shared" si="12"/>
        <v>RAVYTS Robyn</v>
      </c>
      <c r="B205" s="19" t="str">
        <f t="shared" si="18"/>
        <v>SEN Women B</v>
      </c>
      <c r="C205" s="41" t="s">
        <v>235</v>
      </c>
      <c r="D205" s="41" t="s">
        <v>6</v>
      </c>
      <c r="E205" s="19" t="s">
        <v>155</v>
      </c>
      <c r="F205" s="19" t="s">
        <v>36</v>
      </c>
      <c r="G205" s="19" t="s">
        <v>36</v>
      </c>
      <c r="H205" s="69" t="s">
        <v>474</v>
      </c>
      <c r="I205" s="38" t="str">
        <f t="shared" si="15"/>
        <v>SEN Women B</v>
      </c>
      <c r="J205" s="40"/>
      <c r="K205" s="83"/>
      <c r="L205" s="83"/>
      <c r="M205" s="83"/>
      <c r="N205" s="84"/>
      <c r="O205" s="99"/>
    </row>
    <row r="206" spans="1:15" s="23" customFormat="1" hidden="1" x14ac:dyDescent="0.55000000000000004">
      <c r="A206" s="27" t="str">
        <f t="shared" si="12"/>
        <v>REMEYSEN Lilou</v>
      </c>
      <c r="B206" s="19" t="str">
        <f t="shared" si="18"/>
        <v>ANO Girls A</v>
      </c>
      <c r="C206" s="41" t="s">
        <v>235</v>
      </c>
      <c r="D206" s="41" t="s">
        <v>37</v>
      </c>
      <c r="E206" s="19" t="s">
        <v>218</v>
      </c>
      <c r="F206" s="19" t="s">
        <v>36</v>
      </c>
      <c r="G206" s="19" t="s">
        <v>297</v>
      </c>
      <c r="H206" s="69" t="s">
        <v>297</v>
      </c>
      <c r="I206" s="38" t="str">
        <f t="shared" si="15"/>
        <v>ANO Girls A</v>
      </c>
      <c r="J206" s="40"/>
      <c r="K206" s="83"/>
      <c r="L206" s="83"/>
      <c r="M206" s="83"/>
      <c r="N206" s="84"/>
      <c r="O206" s="99"/>
    </row>
    <row r="207" spans="1:15" s="23" customFormat="1" hidden="1" x14ac:dyDescent="0.55000000000000004">
      <c r="A207" s="27" t="str">
        <f>E207</f>
        <v>REUMERS Daphne</v>
      </c>
      <c r="B207" s="19" t="str">
        <f t="shared" si="18"/>
        <v>JUN Women B</v>
      </c>
      <c r="C207" s="41" t="s">
        <v>235</v>
      </c>
      <c r="D207" s="41" t="s">
        <v>7</v>
      </c>
      <c r="E207" s="19" t="s">
        <v>424</v>
      </c>
      <c r="F207" s="19" t="s">
        <v>36</v>
      </c>
      <c r="G207" s="19" t="s">
        <v>36</v>
      </c>
      <c r="H207" s="69" t="s">
        <v>476</v>
      </c>
      <c r="I207" s="38" t="str">
        <f>IF(G207&lt;&gt;"-",G207,H207)</f>
        <v>JUN Women B</v>
      </c>
      <c r="J207" s="40"/>
      <c r="K207" s="83"/>
      <c r="L207" s="83"/>
      <c r="M207" s="83"/>
      <c r="N207" s="84"/>
      <c r="O207" s="99"/>
    </row>
    <row r="208" spans="1:15" s="23" customFormat="1" hidden="1" x14ac:dyDescent="0.55000000000000004">
      <c r="A208" s="27" t="str">
        <f t="shared" si="12"/>
        <v>ROBEERST Emilie</v>
      </c>
      <c r="B208" s="19" t="str">
        <f t="shared" si="18"/>
        <v>BNO Girls B</v>
      </c>
      <c r="C208" s="41" t="s">
        <v>235</v>
      </c>
      <c r="D208" s="41" t="s">
        <v>5</v>
      </c>
      <c r="E208" s="19" t="s">
        <v>156</v>
      </c>
      <c r="F208" s="19" t="s">
        <v>36</v>
      </c>
      <c r="G208" s="19" t="s">
        <v>36</v>
      </c>
      <c r="H208" s="69" t="s">
        <v>295</v>
      </c>
      <c r="I208" s="38" t="str">
        <f t="shared" si="15"/>
        <v>BNO Girls B</v>
      </c>
      <c r="J208" s="40"/>
      <c r="K208" s="83"/>
      <c r="L208" s="83"/>
      <c r="M208" s="83"/>
      <c r="N208" s="84"/>
      <c r="O208" s="99"/>
    </row>
    <row r="209" spans="1:15" s="23" customFormat="1" hidden="1" x14ac:dyDescent="0.55000000000000004">
      <c r="A209" s="27" t="str">
        <f t="shared" si="12"/>
        <v>ROBYNS Liselotte</v>
      </c>
      <c r="B209" s="19" t="str">
        <f t="shared" si="18"/>
        <v>JUN Women A</v>
      </c>
      <c r="C209" s="41" t="s">
        <v>235</v>
      </c>
      <c r="D209" s="41" t="s">
        <v>37</v>
      </c>
      <c r="E209" s="19" t="s">
        <v>157</v>
      </c>
      <c r="F209" s="19" t="s">
        <v>36</v>
      </c>
      <c r="G209" s="19" t="s">
        <v>297</v>
      </c>
      <c r="H209" s="69" t="s">
        <v>473</v>
      </c>
      <c r="I209" s="38" t="str">
        <f t="shared" si="15"/>
        <v>ANO Girls A</v>
      </c>
      <c r="J209" s="40"/>
      <c r="K209" s="83"/>
      <c r="L209" s="83"/>
      <c r="M209" s="83"/>
      <c r="N209" s="84"/>
      <c r="O209" s="99"/>
    </row>
    <row r="210" spans="1:15" s="23" customFormat="1" hidden="1" x14ac:dyDescent="0.55000000000000004">
      <c r="A210" s="27" t="str">
        <f t="shared" si="12"/>
        <v>ROGGEMAN Anouk</v>
      </c>
      <c r="B210" s="19" t="str">
        <f t="shared" si="18"/>
        <v>PRE Girls</v>
      </c>
      <c r="C210" s="41" t="s">
        <v>235</v>
      </c>
      <c r="D210" s="41" t="s">
        <v>471</v>
      </c>
      <c r="E210" s="19" t="s">
        <v>359</v>
      </c>
      <c r="F210" s="19" t="s">
        <v>36</v>
      </c>
      <c r="G210" s="19" t="s">
        <v>36</v>
      </c>
      <c r="H210" s="69" t="s">
        <v>205</v>
      </c>
      <c r="I210" s="38" t="str">
        <f t="shared" si="15"/>
        <v>PRE Girls</v>
      </c>
      <c r="J210" s="40"/>
      <c r="K210" s="83"/>
      <c r="L210" s="83"/>
      <c r="M210" s="83"/>
      <c r="N210" s="84"/>
      <c r="O210" s="99"/>
    </row>
    <row r="211" spans="1:15" s="23" customFormat="1" hidden="1" x14ac:dyDescent="0.55000000000000004">
      <c r="A211" s="27" t="str">
        <f t="shared" ref="A211:A304" si="21">E211</f>
        <v>SANS FUENTES Sara Alejandra</v>
      </c>
      <c r="B211" s="19" t="str">
        <f t="shared" si="18"/>
        <v>INO Girls B</v>
      </c>
      <c r="C211" s="41" t="s">
        <v>235</v>
      </c>
      <c r="D211" s="41" t="s">
        <v>44</v>
      </c>
      <c r="E211" s="19" t="s">
        <v>158</v>
      </c>
      <c r="F211" s="19" t="s">
        <v>36</v>
      </c>
      <c r="G211" s="19" t="s">
        <v>36</v>
      </c>
      <c r="H211" s="69" t="s">
        <v>296</v>
      </c>
      <c r="I211" s="38" t="str">
        <f t="shared" si="15"/>
        <v>INO Girls B</v>
      </c>
      <c r="J211" s="40"/>
      <c r="K211" s="83"/>
      <c r="L211" s="83"/>
      <c r="M211" s="83"/>
      <c r="N211" s="84"/>
      <c r="O211" s="99"/>
    </row>
    <row r="212" spans="1:15" s="23" customFormat="1" hidden="1" x14ac:dyDescent="0.55000000000000004">
      <c r="A212" s="27" t="str">
        <f t="shared" si="21"/>
        <v>SARIKAS Marianna</v>
      </c>
      <c r="B212" s="19" t="str">
        <f t="shared" si="18"/>
        <v>BNO Girls A</v>
      </c>
      <c r="C212" s="41" t="s">
        <v>235</v>
      </c>
      <c r="D212" s="41" t="s">
        <v>6</v>
      </c>
      <c r="E212" s="19" t="s">
        <v>159</v>
      </c>
      <c r="F212" s="19" t="s">
        <v>36</v>
      </c>
      <c r="G212" s="19" t="s">
        <v>299</v>
      </c>
      <c r="H212" s="69" t="s">
        <v>299</v>
      </c>
      <c r="I212" s="38" t="str">
        <f t="shared" si="15"/>
        <v>BNO Girls A</v>
      </c>
      <c r="J212" s="40"/>
      <c r="K212" s="83"/>
      <c r="L212" s="83"/>
      <c r="M212" s="83"/>
      <c r="N212" s="84"/>
      <c r="O212" s="99"/>
    </row>
    <row r="213" spans="1:15" s="23" customFormat="1" hidden="1" x14ac:dyDescent="0.55000000000000004">
      <c r="A213" s="27" t="str">
        <f t="shared" si="21"/>
        <v>SCHEERS Lena</v>
      </c>
      <c r="B213" s="19" t="str">
        <f t="shared" si="18"/>
        <v>PRE Girls</v>
      </c>
      <c r="C213" s="41" t="s">
        <v>235</v>
      </c>
      <c r="D213" s="41" t="s">
        <v>3</v>
      </c>
      <c r="E213" s="19" t="s">
        <v>456</v>
      </c>
      <c r="F213" s="19" t="s">
        <v>36</v>
      </c>
      <c r="G213" s="19" t="s">
        <v>36</v>
      </c>
      <c r="H213" s="69" t="s">
        <v>205</v>
      </c>
      <c r="I213" s="38" t="str">
        <f t="shared" si="15"/>
        <v>PRE Girls</v>
      </c>
      <c r="J213" s="40"/>
      <c r="K213" s="83"/>
      <c r="L213" s="83"/>
      <c r="M213" s="83"/>
      <c r="N213" s="84"/>
      <c r="O213" s="99"/>
    </row>
    <row r="214" spans="1:15" s="23" customFormat="1" hidden="1" x14ac:dyDescent="0.55000000000000004">
      <c r="A214" s="27" t="str">
        <f t="shared" si="21"/>
        <v>SCHUURMANS Fleur</v>
      </c>
      <c r="B214" s="19" t="str">
        <f t="shared" si="18"/>
        <v>PRE Girls</v>
      </c>
      <c r="C214" s="41" t="s">
        <v>235</v>
      </c>
      <c r="D214" s="41" t="s">
        <v>40</v>
      </c>
      <c r="E214" s="19" t="s">
        <v>411</v>
      </c>
      <c r="F214" s="19" t="s">
        <v>36</v>
      </c>
      <c r="G214" s="19" t="s">
        <v>36</v>
      </c>
      <c r="H214" s="69" t="s">
        <v>205</v>
      </c>
      <c r="I214" s="38" t="str">
        <f t="shared" si="15"/>
        <v>PRE Girls</v>
      </c>
      <c r="J214" s="40"/>
      <c r="K214" s="83"/>
      <c r="L214" s="83"/>
      <c r="M214" s="83"/>
      <c r="N214" s="84"/>
      <c r="O214" s="99"/>
    </row>
    <row r="215" spans="1:15" s="23" customFormat="1" hidden="1" x14ac:dyDescent="0.55000000000000004">
      <c r="A215" s="27" t="str">
        <f t="shared" si="21"/>
        <v>SCOTT Danya</v>
      </c>
      <c r="B215" s="19" t="str">
        <f t="shared" si="18"/>
        <v>MIN Girls</v>
      </c>
      <c r="C215" s="41" t="s">
        <v>235</v>
      </c>
      <c r="D215" s="41" t="s">
        <v>37</v>
      </c>
      <c r="E215" s="19" t="s">
        <v>358</v>
      </c>
      <c r="F215" s="19" t="s">
        <v>36</v>
      </c>
      <c r="G215" s="19" t="s">
        <v>299</v>
      </c>
      <c r="H215" s="69" t="s">
        <v>306</v>
      </c>
      <c r="I215" s="38" t="str">
        <f t="shared" si="15"/>
        <v>BNO Girls A</v>
      </c>
      <c r="J215" s="40"/>
      <c r="K215" s="83"/>
      <c r="L215" s="83"/>
      <c r="M215" s="83"/>
      <c r="N215" s="84"/>
      <c r="O215" s="99"/>
    </row>
    <row r="216" spans="1:15" s="23" customFormat="1" hidden="1" x14ac:dyDescent="0.55000000000000004">
      <c r="A216" s="27" t="str">
        <f t="shared" si="21"/>
        <v>SEVERINS Beyoncé</v>
      </c>
      <c r="B216" s="19" t="str">
        <f t="shared" si="18"/>
        <v>INO Girls A</v>
      </c>
      <c r="C216" s="41" t="s">
        <v>235</v>
      </c>
      <c r="D216" s="41" t="s">
        <v>471</v>
      </c>
      <c r="E216" s="19" t="s">
        <v>160</v>
      </c>
      <c r="F216" s="19" t="s">
        <v>36</v>
      </c>
      <c r="G216" s="19" t="s">
        <v>294</v>
      </c>
      <c r="H216" s="69" t="s">
        <v>294</v>
      </c>
      <c r="I216" s="38" t="str">
        <f t="shared" si="15"/>
        <v>INO Girls A</v>
      </c>
      <c r="J216" s="40"/>
      <c r="K216" s="83"/>
      <c r="L216" s="83"/>
      <c r="M216" s="83"/>
      <c r="N216" s="84"/>
      <c r="O216" s="99"/>
    </row>
    <row r="217" spans="1:15" s="23" customFormat="1" hidden="1" x14ac:dyDescent="0.55000000000000004">
      <c r="A217" s="27" t="str">
        <f t="shared" si="21"/>
        <v>SHORE Joséphine</v>
      </c>
      <c r="B217" s="19" t="str">
        <f t="shared" ref="B217:B248" si="22">IF($F$308="B competition",H217,IF($F$308="A competition",G217,I217))</f>
        <v>BNO Girls A</v>
      </c>
      <c r="C217" s="41" t="s">
        <v>235</v>
      </c>
      <c r="D217" s="41" t="s">
        <v>2</v>
      </c>
      <c r="E217" s="19" t="s">
        <v>420</v>
      </c>
      <c r="F217" s="19" t="s">
        <v>36</v>
      </c>
      <c r="G217" s="19" t="s">
        <v>299</v>
      </c>
      <c r="H217" s="69" t="s">
        <v>299</v>
      </c>
      <c r="I217" s="38" t="str">
        <f t="shared" si="15"/>
        <v>BNO Girls A</v>
      </c>
      <c r="J217" s="40"/>
      <c r="K217" s="83"/>
      <c r="L217" s="83"/>
      <c r="M217" s="83"/>
      <c r="N217" s="84"/>
      <c r="O217" s="99"/>
    </row>
    <row r="218" spans="1:15" s="23" customFormat="1" hidden="1" x14ac:dyDescent="0.55000000000000004">
      <c r="A218" s="27" t="str">
        <f t="shared" si="21"/>
        <v>SOHET Lou</v>
      </c>
      <c r="B218" s="19" t="str">
        <f t="shared" si="22"/>
        <v>INO Girls A</v>
      </c>
      <c r="C218" s="41" t="s">
        <v>235</v>
      </c>
      <c r="D218" s="41" t="s">
        <v>5</v>
      </c>
      <c r="E218" s="19" t="s">
        <v>161</v>
      </c>
      <c r="F218" s="19" t="s">
        <v>36</v>
      </c>
      <c r="G218" s="19" t="s">
        <v>294</v>
      </c>
      <c r="H218" s="69" t="s">
        <v>294</v>
      </c>
      <c r="I218" s="38" t="str">
        <f t="shared" si="15"/>
        <v>INO Girls A</v>
      </c>
      <c r="J218" s="40"/>
      <c r="K218" s="83"/>
      <c r="L218" s="83"/>
      <c r="M218" s="83"/>
      <c r="N218" s="84"/>
      <c r="O218" s="99"/>
    </row>
    <row r="219" spans="1:15" s="23" customFormat="1" hidden="1" x14ac:dyDescent="0.55000000000000004">
      <c r="A219" s="27" t="str">
        <f t="shared" si="21"/>
        <v>SOLLIE Iona</v>
      </c>
      <c r="B219" s="19" t="str">
        <f t="shared" si="22"/>
        <v>INO Girls A</v>
      </c>
      <c r="C219" s="41" t="s">
        <v>235</v>
      </c>
      <c r="D219" s="41" t="s">
        <v>37</v>
      </c>
      <c r="E219" s="19" t="s">
        <v>324</v>
      </c>
      <c r="F219" s="19" t="s">
        <v>36</v>
      </c>
      <c r="G219" s="19" t="s">
        <v>294</v>
      </c>
      <c r="H219" s="69" t="s">
        <v>294</v>
      </c>
      <c r="I219" s="38" t="str">
        <f t="shared" si="15"/>
        <v>INO Girls A</v>
      </c>
      <c r="J219" s="40"/>
      <c r="K219" s="83"/>
      <c r="L219" s="83"/>
      <c r="M219" s="83"/>
      <c r="N219" s="84"/>
      <c r="O219" s="99"/>
    </row>
    <row r="220" spans="1:15" s="23" customFormat="1" hidden="1" x14ac:dyDescent="0.55000000000000004">
      <c r="A220" s="27" t="str">
        <f>E220</f>
        <v>SOLLIE Indra</v>
      </c>
      <c r="B220" s="19" t="str">
        <f t="shared" si="22"/>
        <v>INO Girls A</v>
      </c>
      <c r="C220" s="41" t="s">
        <v>235</v>
      </c>
      <c r="D220" s="41" t="s">
        <v>37</v>
      </c>
      <c r="E220" s="19" t="s">
        <v>406</v>
      </c>
      <c r="F220" s="19" t="s">
        <v>36</v>
      </c>
      <c r="G220" s="19" t="s">
        <v>294</v>
      </c>
      <c r="H220" s="69" t="s">
        <v>294</v>
      </c>
      <c r="I220" s="38" t="str">
        <f t="shared" si="15"/>
        <v>INO Girls A</v>
      </c>
      <c r="J220" s="40"/>
      <c r="K220" s="83"/>
      <c r="L220" s="83"/>
      <c r="M220" s="83"/>
      <c r="N220" s="84"/>
      <c r="O220" s="99"/>
    </row>
    <row r="221" spans="1:15" s="23" customFormat="1" hidden="1" x14ac:dyDescent="0.55000000000000004">
      <c r="A221" s="27" t="str">
        <f>E221</f>
        <v>SPRUYT Yentl</v>
      </c>
      <c r="B221" s="19" t="str">
        <f t="shared" si="22"/>
        <v>BNO Girls B</v>
      </c>
      <c r="C221" s="41" t="s">
        <v>235</v>
      </c>
      <c r="D221" s="41" t="s">
        <v>3</v>
      </c>
      <c r="E221" s="19" t="s">
        <v>341</v>
      </c>
      <c r="F221" s="19" t="s">
        <v>36</v>
      </c>
      <c r="G221" s="19" t="s">
        <v>36</v>
      </c>
      <c r="H221" s="69" t="s">
        <v>295</v>
      </c>
      <c r="I221" s="38" t="str">
        <f t="shared" si="15"/>
        <v>BNO Girls B</v>
      </c>
      <c r="J221" s="40"/>
      <c r="K221" s="83"/>
      <c r="L221" s="83"/>
      <c r="M221" s="83"/>
      <c r="N221" s="84"/>
      <c r="O221" s="99"/>
    </row>
    <row r="222" spans="1:15" s="23" customFormat="1" hidden="1" x14ac:dyDescent="0.55000000000000004">
      <c r="A222" s="27" t="str">
        <f t="shared" si="21"/>
        <v>STAS Charline</v>
      </c>
      <c r="B222" s="19" t="str">
        <f t="shared" si="22"/>
        <v>MIN Girls</v>
      </c>
      <c r="C222" s="41" t="s">
        <v>235</v>
      </c>
      <c r="D222" s="41" t="s">
        <v>5</v>
      </c>
      <c r="E222" s="19" t="s">
        <v>342</v>
      </c>
      <c r="F222" s="19" t="s">
        <v>36</v>
      </c>
      <c r="G222" s="19" t="s">
        <v>36</v>
      </c>
      <c r="H222" s="69" t="s">
        <v>306</v>
      </c>
      <c r="I222" s="38" t="str">
        <f t="shared" si="15"/>
        <v>MIN Girls</v>
      </c>
      <c r="J222" s="40"/>
      <c r="K222" s="83"/>
      <c r="L222" s="83"/>
      <c r="M222" s="83"/>
      <c r="N222" s="84"/>
      <c r="O222" s="99"/>
    </row>
    <row r="223" spans="1:15" s="23" customFormat="1" hidden="1" x14ac:dyDescent="0.55000000000000004">
      <c r="A223" s="27" t="str">
        <f t="shared" si="21"/>
        <v>STOFFELS Xiana</v>
      </c>
      <c r="B223" s="19" t="str">
        <f t="shared" si="22"/>
        <v>PRE Girls</v>
      </c>
      <c r="C223" s="41" t="s">
        <v>235</v>
      </c>
      <c r="D223" s="41" t="s">
        <v>2</v>
      </c>
      <c r="E223" s="19" t="s">
        <v>485</v>
      </c>
      <c r="F223" s="19" t="s">
        <v>36</v>
      </c>
      <c r="G223" s="19" t="s">
        <v>36</v>
      </c>
      <c r="H223" s="69" t="s">
        <v>205</v>
      </c>
      <c r="I223" s="38" t="str">
        <f t="shared" si="15"/>
        <v>PRE Girls</v>
      </c>
      <c r="J223" s="40"/>
      <c r="K223" s="83"/>
      <c r="L223" s="83"/>
      <c r="M223" s="83"/>
      <c r="N223" s="84"/>
      <c r="O223" s="99"/>
    </row>
    <row r="224" spans="1:15" s="23" customFormat="1" hidden="1" x14ac:dyDescent="0.55000000000000004">
      <c r="A224" s="27" t="str">
        <f t="shared" si="21"/>
        <v>STROECKX Lize</v>
      </c>
      <c r="B224" s="19" t="str">
        <f t="shared" si="22"/>
        <v>INO Girls A</v>
      </c>
      <c r="C224" s="41" t="s">
        <v>235</v>
      </c>
      <c r="D224" s="41" t="s">
        <v>3</v>
      </c>
      <c r="E224" s="19" t="s">
        <v>343</v>
      </c>
      <c r="F224" s="19" t="s">
        <v>36</v>
      </c>
      <c r="G224" s="19" t="s">
        <v>294</v>
      </c>
      <c r="H224" s="69" t="s">
        <v>294</v>
      </c>
      <c r="I224" s="38" t="str">
        <f t="shared" si="15"/>
        <v>INO Girls A</v>
      </c>
      <c r="J224" s="40"/>
      <c r="K224" s="83"/>
      <c r="L224" s="83"/>
      <c r="M224" s="83"/>
      <c r="N224" s="84"/>
      <c r="O224" s="99"/>
    </row>
    <row r="225" spans="1:15" s="37" customFormat="1" hidden="1" x14ac:dyDescent="0.55000000000000004">
      <c r="A225" s="37" t="str">
        <f t="shared" si="21"/>
        <v>SUY June</v>
      </c>
      <c r="B225" s="19" t="str">
        <f t="shared" si="22"/>
        <v>ANO Girls A</v>
      </c>
      <c r="C225" s="41" t="s">
        <v>235</v>
      </c>
      <c r="D225" s="41" t="s">
        <v>37</v>
      </c>
      <c r="E225" s="19" t="s">
        <v>344</v>
      </c>
      <c r="F225" s="19" t="s">
        <v>36</v>
      </c>
      <c r="G225" s="19" t="s">
        <v>297</v>
      </c>
      <c r="H225" s="69" t="s">
        <v>297</v>
      </c>
      <c r="I225" s="38" t="str">
        <f t="shared" si="15"/>
        <v>ANO Girls A</v>
      </c>
      <c r="J225" s="78"/>
      <c r="K225" s="85"/>
      <c r="L225" s="85"/>
      <c r="M225" s="85"/>
      <c r="N225" s="86"/>
      <c r="O225" s="99"/>
    </row>
    <row r="226" spans="1:15" s="19" customFormat="1" hidden="1" x14ac:dyDescent="0.55000000000000004">
      <c r="A226" s="19" t="str">
        <f>E226</f>
        <v>SYZDYKOV Ekaterina</v>
      </c>
      <c r="B226" s="19" t="str">
        <f t="shared" si="22"/>
        <v>ANO Girls B</v>
      </c>
      <c r="C226" s="41" t="s">
        <v>235</v>
      </c>
      <c r="D226" s="41" t="s">
        <v>7</v>
      </c>
      <c r="E226" s="19" t="s">
        <v>162</v>
      </c>
      <c r="F226" s="19" t="s">
        <v>36</v>
      </c>
      <c r="G226" s="19" t="s">
        <v>36</v>
      </c>
      <c r="H226" s="69" t="s">
        <v>298</v>
      </c>
      <c r="I226" s="38" t="str">
        <f t="shared" si="15"/>
        <v>ANO Girls B</v>
      </c>
      <c r="J226" s="41"/>
      <c r="K226" s="87"/>
      <c r="L226" s="87"/>
      <c r="M226" s="87"/>
      <c r="N226" s="88"/>
      <c r="O226" s="99"/>
    </row>
    <row r="227" spans="1:15" s="19" customFormat="1" hidden="1" x14ac:dyDescent="0.55000000000000004">
      <c r="A227" s="19" t="str">
        <f>E227</f>
        <v>SYZDYKOV Polina</v>
      </c>
      <c r="B227" s="19" t="str">
        <f t="shared" si="22"/>
        <v>JUN Women A</v>
      </c>
      <c r="C227" s="41" t="s">
        <v>235</v>
      </c>
      <c r="D227" s="41" t="s">
        <v>7</v>
      </c>
      <c r="E227" s="19" t="s">
        <v>163</v>
      </c>
      <c r="F227" s="19" t="s">
        <v>36</v>
      </c>
      <c r="G227" s="19" t="s">
        <v>297</v>
      </c>
      <c r="H227" s="69" t="s">
        <v>473</v>
      </c>
      <c r="I227" s="38" t="str">
        <f t="shared" si="15"/>
        <v>ANO Girls A</v>
      </c>
      <c r="J227" s="41"/>
      <c r="K227" s="87"/>
      <c r="L227" s="87"/>
      <c r="M227" s="87"/>
      <c r="N227" s="88"/>
      <c r="O227" s="99"/>
    </row>
    <row r="228" spans="1:15" s="19" customFormat="1" hidden="1" x14ac:dyDescent="0.55000000000000004">
      <c r="A228" s="19" t="str">
        <f>E228</f>
        <v>TAIBI Helena</v>
      </c>
      <c r="B228" s="19" t="str">
        <f t="shared" si="22"/>
        <v>INO Girls B</v>
      </c>
      <c r="C228" s="41" t="s">
        <v>235</v>
      </c>
      <c r="D228" s="41" t="s">
        <v>2</v>
      </c>
      <c r="E228" s="19" t="s">
        <v>373</v>
      </c>
      <c r="F228" s="19" t="s">
        <v>36</v>
      </c>
      <c r="G228" s="19" t="s">
        <v>36</v>
      </c>
      <c r="H228" s="69" t="s">
        <v>296</v>
      </c>
      <c r="I228" s="38" t="str">
        <f t="shared" si="15"/>
        <v>INO Girls B</v>
      </c>
      <c r="J228" s="41"/>
      <c r="K228" s="87"/>
      <c r="L228" s="87"/>
      <c r="M228" s="87"/>
      <c r="N228" s="88"/>
      <c r="O228" s="99"/>
    </row>
    <row r="229" spans="1:15" s="23" customFormat="1" hidden="1" x14ac:dyDescent="0.55000000000000004">
      <c r="A229" s="27" t="str">
        <f>E229</f>
        <v>TEMPELS Louise</v>
      </c>
      <c r="B229" s="19" t="str">
        <f t="shared" si="22"/>
        <v>PRE Girls</v>
      </c>
      <c r="C229" s="41" t="s">
        <v>235</v>
      </c>
      <c r="D229" s="41" t="s">
        <v>5</v>
      </c>
      <c r="E229" s="19" t="s">
        <v>467</v>
      </c>
      <c r="F229" s="19" t="s">
        <v>36</v>
      </c>
      <c r="G229" s="19" t="s">
        <v>36</v>
      </c>
      <c r="H229" s="69" t="s">
        <v>205</v>
      </c>
      <c r="I229" s="38" t="str">
        <f>IF(G229&lt;&gt;"-",G229,H229)</f>
        <v>PRE Girls</v>
      </c>
      <c r="J229" s="40"/>
      <c r="K229" s="83"/>
      <c r="L229" s="83"/>
      <c r="M229" s="83"/>
      <c r="N229" s="84"/>
      <c r="O229" s="99"/>
    </row>
    <row r="230" spans="1:15" s="23" customFormat="1" hidden="1" x14ac:dyDescent="0.55000000000000004">
      <c r="A230" s="27" t="str">
        <f t="shared" si="21"/>
        <v>THONET Clara</v>
      </c>
      <c r="B230" s="19" t="str">
        <f t="shared" si="22"/>
        <v>MIN Girls</v>
      </c>
      <c r="C230" s="41" t="s">
        <v>235</v>
      </c>
      <c r="D230" s="41" t="s">
        <v>5</v>
      </c>
      <c r="E230" s="19" t="s">
        <v>239</v>
      </c>
      <c r="F230" s="19" t="s">
        <v>36</v>
      </c>
      <c r="G230" s="19" t="s">
        <v>36</v>
      </c>
      <c r="H230" s="69" t="s">
        <v>306</v>
      </c>
      <c r="I230" s="38" t="str">
        <f t="shared" si="15"/>
        <v>MIN Girls</v>
      </c>
      <c r="J230" s="40"/>
      <c r="K230" s="83"/>
      <c r="L230" s="83"/>
      <c r="M230" s="83"/>
      <c r="N230" s="84"/>
      <c r="O230" s="99"/>
    </row>
    <row r="231" spans="1:15" s="23" customFormat="1" hidden="1" x14ac:dyDescent="0.55000000000000004">
      <c r="A231" s="27" t="str">
        <f t="shared" si="21"/>
        <v>TINTURIER Chloé</v>
      </c>
      <c r="B231" s="19" t="str">
        <f t="shared" si="22"/>
        <v>JUN Women A</v>
      </c>
      <c r="C231" s="41" t="s">
        <v>235</v>
      </c>
      <c r="D231" s="41" t="s">
        <v>5</v>
      </c>
      <c r="E231" s="19" t="s">
        <v>164</v>
      </c>
      <c r="F231" s="19" t="s">
        <v>36</v>
      </c>
      <c r="G231" s="69" t="s">
        <v>473</v>
      </c>
      <c r="H231" s="69" t="s">
        <v>473</v>
      </c>
      <c r="I231" s="38" t="str">
        <f t="shared" si="15"/>
        <v>JUN Women A</v>
      </c>
      <c r="J231" s="40"/>
      <c r="K231" s="83"/>
      <c r="L231" s="83"/>
      <c r="M231" s="83"/>
      <c r="N231" s="84"/>
      <c r="O231" s="99"/>
    </row>
    <row r="232" spans="1:15" s="23" customFormat="1" hidden="1" x14ac:dyDescent="0.55000000000000004">
      <c r="A232" s="27" t="str">
        <f>E232</f>
        <v>TOULMONDE Emilie</v>
      </c>
      <c r="B232" s="19" t="str">
        <f t="shared" si="22"/>
        <v>BNO Girls B</v>
      </c>
      <c r="C232" s="41" t="s">
        <v>235</v>
      </c>
      <c r="D232" s="41" t="s">
        <v>5</v>
      </c>
      <c r="E232" s="19" t="s">
        <v>165</v>
      </c>
      <c r="F232" s="19" t="s">
        <v>36</v>
      </c>
      <c r="G232" s="19" t="s">
        <v>36</v>
      </c>
      <c r="H232" s="19" t="s">
        <v>295</v>
      </c>
      <c r="I232" s="38" t="str">
        <f t="shared" si="15"/>
        <v>BNO Girls B</v>
      </c>
      <c r="J232" s="40"/>
      <c r="K232" s="83"/>
      <c r="L232" s="83"/>
      <c r="M232" s="83"/>
      <c r="N232" s="84"/>
      <c r="O232" s="99"/>
    </row>
    <row r="233" spans="1:15" s="23" customFormat="1" hidden="1" x14ac:dyDescent="0.55000000000000004">
      <c r="A233" s="27" t="str">
        <f>E233</f>
        <v>TRUYE Luna</v>
      </c>
      <c r="B233" s="19" t="str">
        <f t="shared" si="22"/>
        <v>INO Girls A</v>
      </c>
      <c r="C233" s="41" t="s">
        <v>235</v>
      </c>
      <c r="D233" s="41" t="s">
        <v>4</v>
      </c>
      <c r="E233" s="19" t="s">
        <v>166</v>
      </c>
      <c r="F233" s="19" t="s">
        <v>36</v>
      </c>
      <c r="G233" s="19" t="s">
        <v>294</v>
      </c>
      <c r="H233" s="69" t="s">
        <v>294</v>
      </c>
      <c r="I233" s="38" t="str">
        <f t="shared" si="15"/>
        <v>INO Girls A</v>
      </c>
      <c r="J233" s="40"/>
      <c r="K233" s="83"/>
      <c r="L233" s="83"/>
      <c r="M233" s="83"/>
      <c r="N233" s="84"/>
      <c r="O233" s="99"/>
    </row>
    <row r="234" spans="1:15" s="23" customFormat="1" hidden="1" x14ac:dyDescent="0.55000000000000004">
      <c r="A234" s="27" t="str">
        <f t="shared" si="21"/>
        <v>TUMBAS-DE MUNCK Angelina</v>
      </c>
      <c r="B234" s="19" t="str">
        <f t="shared" si="22"/>
        <v>SEN Women A</v>
      </c>
      <c r="C234" s="41" t="s">
        <v>235</v>
      </c>
      <c r="D234" s="41" t="s">
        <v>4</v>
      </c>
      <c r="E234" s="19" t="s">
        <v>167</v>
      </c>
      <c r="F234" s="19" t="s">
        <v>36</v>
      </c>
      <c r="G234" s="19" t="s">
        <v>473</v>
      </c>
      <c r="H234" s="69" t="s">
        <v>475</v>
      </c>
      <c r="I234" s="38" t="str">
        <f t="shared" si="15"/>
        <v>JUN Women A</v>
      </c>
      <c r="J234" s="40"/>
      <c r="K234" s="83"/>
      <c r="L234" s="83"/>
      <c r="M234" s="83"/>
      <c r="N234" s="84"/>
      <c r="O234" s="99"/>
    </row>
    <row r="235" spans="1:15" s="23" customFormat="1" hidden="1" x14ac:dyDescent="0.55000000000000004">
      <c r="A235" s="27" t="str">
        <f t="shared" si="21"/>
        <v>TURKISTAN Selin</v>
      </c>
      <c r="B235" s="19" t="str">
        <f t="shared" si="22"/>
        <v>INO Girls A</v>
      </c>
      <c r="C235" s="41" t="s">
        <v>235</v>
      </c>
      <c r="D235" s="41" t="s">
        <v>4</v>
      </c>
      <c r="E235" s="19" t="s">
        <v>168</v>
      </c>
      <c r="F235" s="19" t="s">
        <v>36</v>
      </c>
      <c r="G235" s="69" t="s">
        <v>294</v>
      </c>
      <c r="H235" s="69" t="s">
        <v>294</v>
      </c>
      <c r="I235" s="38" t="str">
        <f t="shared" si="15"/>
        <v>INO Girls A</v>
      </c>
      <c r="J235" s="40"/>
      <c r="K235" s="83"/>
      <c r="L235" s="83"/>
      <c r="M235" s="83"/>
      <c r="N235" s="84"/>
      <c r="O235" s="99"/>
    </row>
    <row r="236" spans="1:15" s="23" customFormat="1" hidden="1" x14ac:dyDescent="0.55000000000000004">
      <c r="A236" s="27" t="str">
        <f>E236</f>
        <v>VAN AALST Bo</v>
      </c>
      <c r="B236" s="19" t="str">
        <f t="shared" si="22"/>
        <v>PRE Girls</v>
      </c>
      <c r="C236" s="41" t="s">
        <v>235</v>
      </c>
      <c r="D236" s="41" t="s">
        <v>471</v>
      </c>
      <c r="E236" s="19" t="s">
        <v>497</v>
      </c>
      <c r="F236" s="19" t="s">
        <v>36</v>
      </c>
      <c r="G236" s="19" t="s">
        <v>36</v>
      </c>
      <c r="H236" s="69" t="s">
        <v>205</v>
      </c>
      <c r="I236" s="38" t="str">
        <f>IF(G236&lt;&gt;"-",G236,H236)</f>
        <v>PRE Girls</v>
      </c>
      <c r="J236" s="40"/>
      <c r="K236" s="83"/>
      <c r="L236" s="83"/>
      <c r="M236" s="83"/>
      <c r="N236" s="84"/>
      <c r="O236" s="99"/>
    </row>
    <row r="237" spans="1:15" s="23" customFormat="1" hidden="1" x14ac:dyDescent="0.55000000000000004">
      <c r="A237" s="27" t="str">
        <f t="shared" si="21"/>
        <v>VAN AERDE Enora</v>
      </c>
      <c r="B237" s="19" t="str">
        <f t="shared" si="22"/>
        <v>PRE Girls</v>
      </c>
      <c r="C237" s="41" t="s">
        <v>235</v>
      </c>
      <c r="D237" s="41" t="s">
        <v>3</v>
      </c>
      <c r="E237" s="19" t="s">
        <v>437</v>
      </c>
      <c r="F237" s="19" t="s">
        <v>36</v>
      </c>
      <c r="G237" s="19" t="s">
        <v>36</v>
      </c>
      <c r="H237" s="69" t="s">
        <v>205</v>
      </c>
      <c r="I237" s="38" t="str">
        <f t="shared" si="15"/>
        <v>PRE Girls</v>
      </c>
      <c r="J237" s="40"/>
      <c r="K237" s="83"/>
      <c r="L237" s="83"/>
      <c r="M237" s="83"/>
      <c r="N237" s="84"/>
      <c r="O237" s="99"/>
    </row>
    <row r="238" spans="1:15" s="23" customFormat="1" hidden="1" x14ac:dyDescent="0.55000000000000004">
      <c r="A238" s="27" t="str">
        <f t="shared" si="21"/>
        <v>VAN BRUYSSEL Margaux</v>
      </c>
      <c r="B238" s="19" t="str">
        <f t="shared" si="22"/>
        <v>INO Girls A</v>
      </c>
      <c r="C238" s="41" t="s">
        <v>235</v>
      </c>
      <c r="D238" s="41" t="s">
        <v>2</v>
      </c>
      <c r="E238" s="19" t="s">
        <v>169</v>
      </c>
      <c r="F238" s="19" t="s">
        <v>36</v>
      </c>
      <c r="G238" s="19" t="s">
        <v>294</v>
      </c>
      <c r="H238" s="69" t="s">
        <v>294</v>
      </c>
      <c r="I238" s="38" t="str">
        <f t="shared" si="15"/>
        <v>INO Girls A</v>
      </c>
      <c r="J238" s="40"/>
      <c r="K238" s="83"/>
      <c r="L238" s="83"/>
      <c r="M238" s="83"/>
      <c r="N238" s="84"/>
      <c r="O238" s="99"/>
    </row>
    <row r="239" spans="1:15" s="23" customFormat="1" hidden="1" x14ac:dyDescent="0.55000000000000004">
      <c r="A239" s="27" t="str">
        <f>E239</f>
        <v>VAN DE POLL Lize</v>
      </c>
      <c r="B239" s="19" t="str">
        <f t="shared" si="22"/>
        <v>PRE Girls</v>
      </c>
      <c r="C239" s="41" t="s">
        <v>235</v>
      </c>
      <c r="D239" s="41" t="s">
        <v>3</v>
      </c>
      <c r="E239" s="19" t="s">
        <v>457</v>
      </c>
      <c r="F239" s="19" t="s">
        <v>36</v>
      </c>
      <c r="G239" s="19" t="s">
        <v>36</v>
      </c>
      <c r="H239" s="69" t="s">
        <v>205</v>
      </c>
      <c r="I239" s="38" t="str">
        <f>IF(G239&lt;&gt;"-",G239,H239)</f>
        <v>PRE Girls</v>
      </c>
      <c r="J239" s="40"/>
      <c r="K239" s="83"/>
      <c r="L239" s="83"/>
      <c r="M239" s="83"/>
      <c r="N239" s="84"/>
      <c r="O239" s="99"/>
    </row>
    <row r="240" spans="1:15" s="23" customFormat="1" hidden="1" x14ac:dyDescent="0.55000000000000004">
      <c r="A240" s="27" t="str">
        <f t="shared" ref="A240" si="23">E240</f>
        <v>VAN DE WATER Free</v>
      </c>
      <c r="B240" s="19" t="str">
        <f t="shared" si="22"/>
        <v>PRE Girls</v>
      </c>
      <c r="C240" s="41" t="s">
        <v>235</v>
      </c>
      <c r="D240" s="41" t="s">
        <v>3</v>
      </c>
      <c r="E240" s="19" t="s">
        <v>489</v>
      </c>
      <c r="F240" s="19" t="s">
        <v>36</v>
      </c>
      <c r="G240" s="19" t="s">
        <v>36</v>
      </c>
      <c r="H240" s="69" t="s">
        <v>205</v>
      </c>
      <c r="I240" s="38" t="str">
        <f t="shared" ref="I240" si="24">IF(G240&lt;&gt;"-",G240,H240)</f>
        <v>PRE Girls</v>
      </c>
      <c r="J240" s="40"/>
      <c r="K240" s="83"/>
      <c r="L240" s="83"/>
      <c r="M240" s="83"/>
      <c r="N240" s="84"/>
      <c r="O240" s="99"/>
    </row>
    <row r="241" spans="1:15" s="23" customFormat="1" hidden="1" x14ac:dyDescent="0.55000000000000004">
      <c r="A241" s="27" t="str">
        <f t="shared" si="21"/>
        <v>VAN DEN BOGAERT Lyana</v>
      </c>
      <c r="B241" s="19" t="str">
        <f t="shared" si="22"/>
        <v>INO Girls A</v>
      </c>
      <c r="C241" s="41" t="s">
        <v>235</v>
      </c>
      <c r="D241" s="41" t="s">
        <v>471</v>
      </c>
      <c r="E241" s="19" t="s">
        <v>170</v>
      </c>
      <c r="F241" s="19" t="s">
        <v>36</v>
      </c>
      <c r="G241" s="19" t="s">
        <v>294</v>
      </c>
      <c r="H241" s="69" t="s">
        <v>294</v>
      </c>
      <c r="I241" s="38" t="str">
        <f t="shared" si="15"/>
        <v>INO Girls A</v>
      </c>
      <c r="J241" s="40"/>
      <c r="K241" s="83"/>
      <c r="L241" s="83"/>
      <c r="M241" s="83"/>
      <c r="N241" s="84"/>
      <c r="O241" s="99"/>
    </row>
    <row r="242" spans="1:15" s="23" customFormat="1" hidden="1" x14ac:dyDescent="0.55000000000000004">
      <c r="A242" s="27" t="str">
        <f t="shared" si="21"/>
        <v>VAN DEN BROECK Kyra</v>
      </c>
      <c r="B242" s="19" t="str">
        <f t="shared" si="22"/>
        <v>PRE Girls</v>
      </c>
      <c r="C242" s="41" t="s">
        <v>235</v>
      </c>
      <c r="D242" s="41" t="s">
        <v>3</v>
      </c>
      <c r="E242" s="19" t="s">
        <v>409</v>
      </c>
      <c r="F242" s="19" t="s">
        <v>36</v>
      </c>
      <c r="G242" s="19" t="s">
        <v>36</v>
      </c>
      <c r="H242" s="69" t="s">
        <v>205</v>
      </c>
      <c r="I242" s="38" t="str">
        <f t="shared" si="15"/>
        <v>PRE Girls</v>
      </c>
      <c r="J242" s="40"/>
      <c r="K242" s="83"/>
      <c r="L242" s="83"/>
      <c r="M242" s="83"/>
      <c r="N242" s="84"/>
      <c r="O242" s="99"/>
    </row>
    <row r="243" spans="1:15" s="23" customFormat="1" hidden="1" x14ac:dyDescent="0.55000000000000004">
      <c r="A243" s="27" t="str">
        <f t="shared" si="21"/>
        <v>VAN DEN BROECK Shaury</v>
      </c>
      <c r="B243" s="19" t="str">
        <f t="shared" si="22"/>
        <v>INO Girls B</v>
      </c>
      <c r="C243" s="41" t="s">
        <v>235</v>
      </c>
      <c r="D243" s="41" t="s">
        <v>471</v>
      </c>
      <c r="E243" s="19" t="s">
        <v>171</v>
      </c>
      <c r="F243" s="19" t="s">
        <v>36</v>
      </c>
      <c r="G243" s="19" t="s">
        <v>36</v>
      </c>
      <c r="H243" s="69" t="s">
        <v>296</v>
      </c>
      <c r="I243" s="38" t="str">
        <f t="shared" si="15"/>
        <v>INO Girls B</v>
      </c>
      <c r="J243" s="40"/>
      <c r="K243" s="83"/>
      <c r="L243" s="83"/>
      <c r="M243" s="83"/>
      <c r="N243" s="84"/>
      <c r="O243" s="99"/>
    </row>
    <row r="244" spans="1:15" s="23" customFormat="1" hidden="1" x14ac:dyDescent="0.55000000000000004">
      <c r="A244" s="27" t="str">
        <f t="shared" si="21"/>
        <v>VAN DEN BROECK Ziva</v>
      </c>
      <c r="B244" s="19" t="str">
        <f t="shared" si="22"/>
        <v>BNO Girls A</v>
      </c>
      <c r="C244" s="41" t="s">
        <v>235</v>
      </c>
      <c r="D244" s="41" t="s">
        <v>40</v>
      </c>
      <c r="E244" s="19" t="s">
        <v>410</v>
      </c>
      <c r="F244" s="19" t="s">
        <v>36</v>
      </c>
      <c r="G244" s="19" t="s">
        <v>299</v>
      </c>
      <c r="H244" s="69" t="s">
        <v>299</v>
      </c>
      <c r="I244" s="38" t="str">
        <f t="shared" ref="I244:I304" si="25">IF(G244&lt;&gt;"-",G244,H244)</f>
        <v>BNO Girls A</v>
      </c>
      <c r="J244" s="40"/>
      <c r="K244" s="83"/>
      <c r="L244" s="83"/>
      <c r="M244" s="83"/>
      <c r="N244" s="84"/>
      <c r="O244" s="99"/>
    </row>
    <row r="245" spans="1:15" s="23" customFormat="1" hidden="1" x14ac:dyDescent="0.55000000000000004">
      <c r="A245" s="27" t="str">
        <f t="shared" si="21"/>
        <v>VAN DEN EYNDE Noor</v>
      </c>
      <c r="B245" s="19" t="str">
        <f t="shared" si="22"/>
        <v>PRE Girls</v>
      </c>
      <c r="C245" s="41" t="s">
        <v>235</v>
      </c>
      <c r="D245" s="41" t="s">
        <v>40</v>
      </c>
      <c r="E245" s="19" t="s">
        <v>448</v>
      </c>
      <c r="F245" s="19" t="s">
        <v>36</v>
      </c>
      <c r="G245" s="19" t="s">
        <v>36</v>
      </c>
      <c r="H245" s="69" t="s">
        <v>205</v>
      </c>
      <c r="I245" s="38" t="str">
        <f t="shared" si="25"/>
        <v>PRE Girls</v>
      </c>
      <c r="J245" s="40"/>
      <c r="K245" s="83"/>
      <c r="L245" s="83"/>
      <c r="M245" s="83"/>
      <c r="N245" s="84"/>
      <c r="O245" s="99"/>
    </row>
    <row r="246" spans="1:15" s="23" customFormat="1" hidden="1" x14ac:dyDescent="0.55000000000000004">
      <c r="A246" s="27" t="str">
        <f t="shared" si="21"/>
        <v>VAN DEN WIJNGAERT Febe</v>
      </c>
      <c r="B246" s="19" t="str">
        <f t="shared" si="22"/>
        <v>JUN Women A</v>
      </c>
      <c r="C246" s="41" t="s">
        <v>235</v>
      </c>
      <c r="D246" s="41" t="s">
        <v>3</v>
      </c>
      <c r="E246" s="19" t="s">
        <v>172</v>
      </c>
      <c r="F246" s="19" t="s">
        <v>36</v>
      </c>
      <c r="G246" s="19" t="s">
        <v>473</v>
      </c>
      <c r="H246" s="69" t="s">
        <v>473</v>
      </c>
      <c r="I246" s="38" t="str">
        <f t="shared" si="25"/>
        <v>JUN Women A</v>
      </c>
      <c r="J246" s="40"/>
      <c r="K246" s="83"/>
      <c r="L246" s="83"/>
      <c r="M246" s="83"/>
      <c r="N246" s="84"/>
      <c r="O246" s="99"/>
    </row>
    <row r="247" spans="1:15" s="23" customFormat="1" hidden="1" x14ac:dyDescent="0.55000000000000004">
      <c r="A247" s="27" t="str">
        <f t="shared" si="21"/>
        <v>VAN ESPEN Jannick</v>
      </c>
      <c r="B247" s="19" t="str">
        <f t="shared" si="22"/>
        <v>JUN Men B</v>
      </c>
      <c r="C247" s="41" t="s">
        <v>1</v>
      </c>
      <c r="D247" s="41" t="s">
        <v>3</v>
      </c>
      <c r="E247" s="19" t="s">
        <v>173</v>
      </c>
      <c r="F247" s="19" t="s">
        <v>36</v>
      </c>
      <c r="G247" s="19" t="s">
        <v>36</v>
      </c>
      <c r="H247" s="69" t="s">
        <v>207</v>
      </c>
      <c r="I247" s="38" t="str">
        <f t="shared" si="25"/>
        <v>JUN Men B</v>
      </c>
      <c r="J247" s="40"/>
      <c r="K247" s="83"/>
      <c r="L247" s="83"/>
      <c r="M247" s="83"/>
      <c r="N247" s="84"/>
      <c r="O247" s="99"/>
    </row>
    <row r="248" spans="1:15" s="23" customFormat="1" hidden="1" x14ac:dyDescent="0.55000000000000004">
      <c r="A248" s="27" t="str">
        <f t="shared" si="21"/>
        <v>VAN GESTEL Daisy</v>
      </c>
      <c r="B248" s="19" t="str">
        <f t="shared" si="22"/>
        <v>MIN Girls</v>
      </c>
      <c r="C248" s="41" t="s">
        <v>235</v>
      </c>
      <c r="D248" s="41" t="s">
        <v>29</v>
      </c>
      <c r="E248" s="19" t="s">
        <v>174</v>
      </c>
      <c r="F248" s="19" t="s">
        <v>36</v>
      </c>
      <c r="G248" s="19" t="s">
        <v>36</v>
      </c>
      <c r="H248" s="69" t="s">
        <v>306</v>
      </c>
      <c r="I248" s="38" t="str">
        <f t="shared" si="25"/>
        <v>MIN Girls</v>
      </c>
      <c r="J248" s="40"/>
      <c r="K248" s="83"/>
      <c r="L248" s="83"/>
      <c r="M248" s="83"/>
      <c r="N248" s="84"/>
      <c r="O248" s="99"/>
    </row>
    <row r="249" spans="1:15" s="23" customFormat="1" hidden="1" x14ac:dyDescent="0.55000000000000004">
      <c r="A249" s="27" t="str">
        <f t="shared" si="21"/>
        <v>VAN HERCK Lotta</v>
      </c>
      <c r="B249" s="19" t="str">
        <f t="shared" ref="B249:B280" si="26">IF($F$308="B competition",H249,IF($F$308="A competition",G249,I249))</f>
        <v>INO Girls A</v>
      </c>
      <c r="C249" s="41" t="s">
        <v>235</v>
      </c>
      <c r="D249" s="41" t="s">
        <v>37</v>
      </c>
      <c r="E249" s="19" t="s">
        <v>361</v>
      </c>
      <c r="F249" s="19" t="s">
        <v>36</v>
      </c>
      <c r="G249" s="19" t="s">
        <v>294</v>
      </c>
      <c r="H249" s="69" t="s">
        <v>294</v>
      </c>
      <c r="I249" s="38" t="str">
        <f t="shared" si="25"/>
        <v>INO Girls A</v>
      </c>
      <c r="J249" s="40"/>
      <c r="K249" s="83"/>
      <c r="L249" s="83"/>
      <c r="M249" s="83"/>
      <c r="N249" s="84"/>
      <c r="O249" s="99"/>
    </row>
    <row r="250" spans="1:15" s="23" customFormat="1" hidden="1" x14ac:dyDescent="0.55000000000000004">
      <c r="A250" s="27" t="str">
        <f t="shared" si="21"/>
        <v>VAN LOOCK Emma</v>
      </c>
      <c r="B250" s="19" t="str">
        <f t="shared" si="26"/>
        <v>INO Girls A</v>
      </c>
      <c r="C250" s="41" t="s">
        <v>235</v>
      </c>
      <c r="D250" s="41" t="s">
        <v>3</v>
      </c>
      <c r="E250" s="19" t="s">
        <v>175</v>
      </c>
      <c r="F250" s="19" t="s">
        <v>36</v>
      </c>
      <c r="G250" s="19" t="s">
        <v>294</v>
      </c>
      <c r="H250" s="69" t="s">
        <v>294</v>
      </c>
      <c r="I250" s="38" t="str">
        <f t="shared" si="25"/>
        <v>INO Girls A</v>
      </c>
      <c r="J250" s="40"/>
      <c r="K250" s="83"/>
      <c r="L250" s="83"/>
      <c r="M250" s="83"/>
      <c r="N250" s="84"/>
      <c r="O250" s="99"/>
    </row>
    <row r="251" spans="1:15" s="23" customFormat="1" hidden="1" x14ac:dyDescent="0.55000000000000004">
      <c r="A251" s="27" t="str">
        <f>E251</f>
        <v>VAN LAER Emma</v>
      </c>
      <c r="B251" s="19" t="str">
        <f t="shared" si="26"/>
        <v>PRE Girls</v>
      </c>
      <c r="C251" s="41" t="s">
        <v>235</v>
      </c>
      <c r="D251" s="41" t="s">
        <v>471</v>
      </c>
      <c r="E251" s="19" t="s">
        <v>500</v>
      </c>
      <c r="F251" s="19" t="s">
        <v>36</v>
      </c>
      <c r="G251" s="19" t="s">
        <v>36</v>
      </c>
      <c r="H251" s="69" t="s">
        <v>205</v>
      </c>
      <c r="I251" s="38" t="str">
        <f>IF(G251&lt;&gt;"-",G251,H251)</f>
        <v>PRE Girls</v>
      </c>
      <c r="J251" s="40"/>
      <c r="K251" s="83"/>
      <c r="L251" s="83"/>
      <c r="M251" s="83"/>
      <c r="N251" s="84"/>
      <c r="O251" s="99"/>
    </row>
    <row r="252" spans="1:15" s="23" customFormat="1" hidden="1" x14ac:dyDescent="0.55000000000000004">
      <c r="A252" s="27" t="str">
        <f t="shared" si="21"/>
        <v>VAN LAERE Yinthe</v>
      </c>
      <c r="B252" s="19" t="str">
        <f t="shared" si="26"/>
        <v>BNO Girls B</v>
      </c>
      <c r="C252" s="41" t="s">
        <v>235</v>
      </c>
      <c r="D252" s="41" t="s">
        <v>471</v>
      </c>
      <c r="E252" s="19" t="s">
        <v>421</v>
      </c>
      <c r="F252" s="19" t="s">
        <v>36</v>
      </c>
      <c r="G252" s="19" t="s">
        <v>36</v>
      </c>
      <c r="H252" s="69" t="s">
        <v>295</v>
      </c>
      <c r="I252" s="38" t="str">
        <f t="shared" si="25"/>
        <v>BNO Girls B</v>
      </c>
      <c r="J252" s="40"/>
      <c r="K252" s="83"/>
      <c r="L252" s="83"/>
      <c r="M252" s="83"/>
      <c r="N252" s="84"/>
      <c r="O252" s="99"/>
    </row>
    <row r="253" spans="1:15" s="23" customFormat="1" hidden="1" x14ac:dyDescent="0.55000000000000004">
      <c r="A253" s="27" t="str">
        <f>E253</f>
        <v>VAN MULDERS Maite</v>
      </c>
      <c r="B253" s="19" t="str">
        <f t="shared" si="26"/>
        <v>JUN Women A</v>
      </c>
      <c r="C253" s="41" t="s">
        <v>235</v>
      </c>
      <c r="D253" s="41" t="s">
        <v>6</v>
      </c>
      <c r="E253" s="19" t="s">
        <v>176</v>
      </c>
      <c r="F253" s="19" t="s">
        <v>36</v>
      </c>
      <c r="G253" s="73" t="s">
        <v>473</v>
      </c>
      <c r="H253" s="69" t="s">
        <v>473</v>
      </c>
      <c r="I253" s="38" t="str">
        <f t="shared" si="25"/>
        <v>JUN Women A</v>
      </c>
      <c r="J253" s="40"/>
      <c r="K253" s="83"/>
      <c r="L253" s="83"/>
      <c r="M253" s="83"/>
      <c r="N253" s="84"/>
      <c r="O253" s="99"/>
    </row>
    <row r="254" spans="1:15" s="23" customFormat="1" hidden="1" x14ac:dyDescent="0.55000000000000004">
      <c r="A254" s="27" t="str">
        <f>E254</f>
        <v>VAN NEVEL Fien</v>
      </c>
      <c r="B254" s="19" t="str">
        <f t="shared" si="26"/>
        <v>INO Girls A</v>
      </c>
      <c r="C254" s="41" t="s">
        <v>235</v>
      </c>
      <c r="D254" s="41" t="s">
        <v>4</v>
      </c>
      <c r="E254" s="19" t="s">
        <v>431</v>
      </c>
      <c r="F254" s="19" t="s">
        <v>36</v>
      </c>
      <c r="G254" s="73" t="s">
        <v>294</v>
      </c>
      <c r="H254" s="69" t="s">
        <v>294</v>
      </c>
      <c r="I254" s="38" t="str">
        <f>IF(G254&lt;&gt;"-",G254,H254)</f>
        <v>INO Girls A</v>
      </c>
      <c r="J254" s="40"/>
      <c r="K254" s="83"/>
      <c r="L254" s="83"/>
      <c r="M254" s="83"/>
      <c r="N254" s="84"/>
      <c r="O254" s="99"/>
    </row>
    <row r="255" spans="1:15" s="23" customFormat="1" hidden="1" x14ac:dyDescent="0.55000000000000004">
      <c r="A255" s="27" t="str">
        <f>E255</f>
        <v>VAN ROOSBROECK Clarisse</v>
      </c>
      <c r="B255" s="19" t="str">
        <f t="shared" si="26"/>
        <v>INO Girls B</v>
      </c>
      <c r="C255" s="41" t="s">
        <v>235</v>
      </c>
      <c r="D255" s="41" t="s">
        <v>17</v>
      </c>
      <c r="E255" s="19" t="s">
        <v>178</v>
      </c>
      <c r="F255" s="19" t="s">
        <v>36</v>
      </c>
      <c r="G255" s="73" t="s">
        <v>36</v>
      </c>
      <c r="H255" s="69" t="s">
        <v>296</v>
      </c>
      <c r="I255" s="38" t="str">
        <f t="shared" si="25"/>
        <v>INO Girls B</v>
      </c>
      <c r="J255" s="40"/>
      <c r="K255" s="83"/>
      <c r="L255" s="83"/>
      <c r="M255" s="83"/>
      <c r="N255" s="84"/>
      <c r="O255" s="99"/>
    </row>
    <row r="256" spans="1:15" s="23" customFormat="1" hidden="1" x14ac:dyDescent="0.55000000000000004">
      <c r="A256" s="27" t="str">
        <f t="shared" si="21"/>
        <v>VAN SANT Tatiana</v>
      </c>
      <c r="B256" s="19" t="str">
        <f t="shared" si="26"/>
        <v>BNO Girls B</v>
      </c>
      <c r="C256" s="41" t="s">
        <v>235</v>
      </c>
      <c r="D256" s="41" t="s">
        <v>471</v>
      </c>
      <c r="E256" s="19" t="s">
        <v>177</v>
      </c>
      <c r="F256" s="19" t="s">
        <v>36</v>
      </c>
      <c r="G256" s="19" t="s">
        <v>36</v>
      </c>
      <c r="H256" s="69" t="s">
        <v>295</v>
      </c>
      <c r="I256" s="38" t="str">
        <f t="shared" si="25"/>
        <v>BNO Girls B</v>
      </c>
      <c r="J256" s="40"/>
      <c r="K256" s="83"/>
      <c r="L256" s="83"/>
      <c r="M256" s="83"/>
      <c r="N256" s="84"/>
      <c r="O256" s="99"/>
    </row>
    <row r="257" spans="1:15" s="23" customFormat="1" hidden="1" x14ac:dyDescent="0.55000000000000004">
      <c r="A257" s="27" t="str">
        <f t="shared" si="21"/>
        <v>VAN STAEYEN Julie</v>
      </c>
      <c r="B257" s="19" t="str">
        <f t="shared" si="26"/>
        <v>INO Girls A</v>
      </c>
      <c r="C257" s="41" t="s">
        <v>235</v>
      </c>
      <c r="D257" s="41" t="s">
        <v>471</v>
      </c>
      <c r="E257" s="19" t="s">
        <v>345</v>
      </c>
      <c r="F257" s="19" t="s">
        <v>36</v>
      </c>
      <c r="G257" s="19" t="s">
        <v>294</v>
      </c>
      <c r="H257" s="69" t="s">
        <v>294</v>
      </c>
      <c r="I257" s="38" t="str">
        <f t="shared" si="25"/>
        <v>INO Girls A</v>
      </c>
      <c r="J257" s="40"/>
      <c r="K257" s="83"/>
      <c r="L257" s="83"/>
      <c r="M257" s="83"/>
      <c r="N257" s="84"/>
      <c r="O257" s="99"/>
    </row>
    <row r="258" spans="1:15" s="23" customFormat="1" hidden="1" x14ac:dyDescent="0.55000000000000004">
      <c r="A258" s="27" t="str">
        <f t="shared" si="21"/>
        <v>VAN SCHUERBEEK Luna</v>
      </c>
      <c r="B258" s="19" t="str">
        <f t="shared" si="26"/>
        <v>ANO Girls A</v>
      </c>
      <c r="C258" s="41" t="s">
        <v>235</v>
      </c>
      <c r="D258" s="41" t="s">
        <v>6</v>
      </c>
      <c r="E258" s="19" t="s">
        <v>179</v>
      </c>
      <c r="F258" s="19" t="s">
        <v>36</v>
      </c>
      <c r="G258" s="19" t="s">
        <v>297</v>
      </c>
      <c r="H258" s="69" t="s">
        <v>297</v>
      </c>
      <c r="I258" s="38" t="str">
        <f t="shared" si="25"/>
        <v>ANO Girls A</v>
      </c>
      <c r="J258" s="40"/>
      <c r="K258" s="83"/>
      <c r="L258" s="83"/>
      <c r="M258" s="83"/>
      <c r="N258" s="84"/>
      <c r="O258" s="99"/>
    </row>
    <row r="259" spans="1:15" s="23" customFormat="1" hidden="1" x14ac:dyDescent="0.55000000000000004">
      <c r="A259" s="27" t="str">
        <f t="shared" si="21"/>
        <v>VAN STEENBERGHE Ilona</v>
      </c>
      <c r="B259" s="19" t="str">
        <f t="shared" si="26"/>
        <v>ANO Girls A</v>
      </c>
      <c r="C259" s="41" t="s">
        <v>235</v>
      </c>
      <c r="D259" s="41" t="s">
        <v>40</v>
      </c>
      <c r="E259" s="19" t="s">
        <v>180</v>
      </c>
      <c r="F259" s="19" t="s">
        <v>36</v>
      </c>
      <c r="G259" s="19" t="s">
        <v>297</v>
      </c>
      <c r="H259" s="69" t="s">
        <v>297</v>
      </c>
      <c r="I259" s="38" t="str">
        <f t="shared" si="25"/>
        <v>ANO Girls A</v>
      </c>
      <c r="J259" s="40"/>
      <c r="K259" s="83"/>
      <c r="L259" s="83"/>
      <c r="M259" s="83"/>
      <c r="N259" s="84"/>
      <c r="O259" s="99"/>
    </row>
    <row r="260" spans="1:15" s="23" customFormat="1" hidden="1" x14ac:dyDescent="0.55000000000000004">
      <c r="A260" s="27" t="str">
        <f t="shared" si="21"/>
        <v>VAN VALCKENBORGH Isaura</v>
      </c>
      <c r="B260" s="19" t="str">
        <f t="shared" si="26"/>
        <v>INO Girls A</v>
      </c>
      <c r="C260" s="41" t="s">
        <v>235</v>
      </c>
      <c r="D260" s="41" t="s">
        <v>6</v>
      </c>
      <c r="E260" s="19" t="s">
        <v>181</v>
      </c>
      <c r="F260" s="19" t="s">
        <v>36</v>
      </c>
      <c r="G260" s="69" t="s">
        <v>294</v>
      </c>
      <c r="H260" s="69" t="s">
        <v>294</v>
      </c>
      <c r="I260" s="38" t="str">
        <f t="shared" si="25"/>
        <v>INO Girls A</v>
      </c>
      <c r="J260" s="40"/>
      <c r="K260" s="83"/>
      <c r="L260" s="83"/>
      <c r="M260" s="83"/>
      <c r="N260" s="84"/>
      <c r="O260" s="99"/>
    </row>
    <row r="261" spans="1:15" s="23" customFormat="1" hidden="1" x14ac:dyDescent="0.55000000000000004">
      <c r="A261" s="27" t="str">
        <f t="shared" si="21"/>
        <v>VANCOPPERNOLLE Owen</v>
      </c>
      <c r="B261" s="19" t="str">
        <f t="shared" si="26"/>
        <v>JUN Men A</v>
      </c>
      <c r="C261" s="41" t="s">
        <v>1</v>
      </c>
      <c r="D261" s="41" t="s">
        <v>32</v>
      </c>
      <c r="E261" s="19" t="s">
        <v>182</v>
      </c>
      <c r="F261" s="19" t="s">
        <v>36</v>
      </c>
      <c r="G261" s="19" t="s">
        <v>308</v>
      </c>
      <c r="H261" s="69" t="s">
        <v>305</v>
      </c>
      <c r="I261" s="38" t="str">
        <f t="shared" si="25"/>
        <v>ANO Boys A</v>
      </c>
      <c r="J261" s="40"/>
      <c r="K261" s="83"/>
      <c r="L261" s="83"/>
      <c r="M261" s="83"/>
      <c r="N261" s="84"/>
      <c r="O261" s="99"/>
    </row>
    <row r="262" spans="1:15" s="23" customFormat="1" hidden="1" x14ac:dyDescent="0.55000000000000004">
      <c r="A262" s="27" t="str">
        <f t="shared" si="21"/>
        <v>VANDEBERGH Morgane</v>
      </c>
      <c r="B262" s="19" t="str">
        <f t="shared" si="26"/>
        <v>MIN Girls</v>
      </c>
      <c r="C262" s="41" t="s">
        <v>235</v>
      </c>
      <c r="D262" s="41" t="s">
        <v>2</v>
      </c>
      <c r="E262" s="19" t="s">
        <v>221</v>
      </c>
      <c r="F262" s="19" t="s">
        <v>36</v>
      </c>
      <c r="G262" s="73" t="s">
        <v>36</v>
      </c>
      <c r="H262" s="69" t="s">
        <v>306</v>
      </c>
      <c r="I262" s="38" t="str">
        <f t="shared" si="25"/>
        <v>MIN Girls</v>
      </c>
      <c r="J262" s="40"/>
      <c r="K262" s="83"/>
      <c r="L262" s="83"/>
      <c r="M262" s="83"/>
      <c r="N262" s="84"/>
      <c r="O262" s="99"/>
    </row>
    <row r="263" spans="1:15" s="23" customFormat="1" hidden="1" x14ac:dyDescent="0.55000000000000004">
      <c r="A263" s="27" t="str">
        <f t="shared" si="21"/>
        <v>VANDEN BUSSCHE Amélie</v>
      </c>
      <c r="B263" s="19" t="str">
        <f t="shared" si="26"/>
        <v>MIN Girls</v>
      </c>
      <c r="C263" s="41" t="s">
        <v>235</v>
      </c>
      <c r="D263" s="41" t="s">
        <v>238</v>
      </c>
      <c r="E263" s="19" t="s">
        <v>355</v>
      </c>
      <c r="F263" s="19" t="s">
        <v>36</v>
      </c>
      <c r="G263" s="19" t="s">
        <v>36</v>
      </c>
      <c r="H263" s="69" t="s">
        <v>306</v>
      </c>
      <c r="I263" s="38" t="str">
        <f t="shared" si="25"/>
        <v>MIN Girls</v>
      </c>
      <c r="J263" s="40"/>
      <c r="K263" s="83"/>
      <c r="L263" s="83"/>
      <c r="M263" s="83"/>
      <c r="N263" s="84"/>
      <c r="O263" s="99"/>
    </row>
    <row r="264" spans="1:15" s="23" customFormat="1" hidden="1" x14ac:dyDescent="0.55000000000000004">
      <c r="A264" s="27" t="str">
        <f t="shared" si="21"/>
        <v>VANDEN BUSSCHE Julie</v>
      </c>
      <c r="B264" s="19" t="str">
        <f t="shared" si="26"/>
        <v>INO Girls B</v>
      </c>
      <c r="C264" s="41" t="s">
        <v>235</v>
      </c>
      <c r="D264" s="41" t="s">
        <v>238</v>
      </c>
      <c r="E264" s="19" t="s">
        <v>183</v>
      </c>
      <c r="F264" s="19" t="s">
        <v>36</v>
      </c>
      <c r="G264" s="19" t="s">
        <v>36</v>
      </c>
      <c r="H264" s="69" t="s">
        <v>296</v>
      </c>
      <c r="I264" s="38" t="str">
        <f t="shared" si="25"/>
        <v>INO Girls B</v>
      </c>
      <c r="J264" s="40"/>
      <c r="K264" s="83"/>
      <c r="L264" s="83"/>
      <c r="M264" s="83"/>
      <c r="N264" s="84"/>
      <c r="O264" s="99"/>
    </row>
    <row r="265" spans="1:15" s="23" customFormat="1" hidden="1" x14ac:dyDescent="0.55000000000000004">
      <c r="A265" s="27" t="str">
        <f t="shared" si="21"/>
        <v>VANDERCRUYSSEN Zoë</v>
      </c>
      <c r="B265" s="19" t="str">
        <f t="shared" si="26"/>
        <v>BNO Girls B</v>
      </c>
      <c r="C265" s="41" t="s">
        <v>235</v>
      </c>
      <c r="D265" s="41" t="s">
        <v>17</v>
      </c>
      <c r="E265" s="19" t="s">
        <v>391</v>
      </c>
      <c r="F265" s="19" t="s">
        <v>36</v>
      </c>
      <c r="G265" s="19" t="s">
        <v>36</v>
      </c>
      <c r="H265" s="69" t="s">
        <v>295</v>
      </c>
      <c r="I265" s="38" t="str">
        <f t="shared" si="25"/>
        <v>BNO Girls B</v>
      </c>
      <c r="J265" s="40"/>
      <c r="K265" s="83"/>
      <c r="L265" s="83"/>
      <c r="M265" s="83"/>
      <c r="N265" s="84"/>
      <c r="O265" s="99"/>
    </row>
    <row r="266" spans="1:15" s="23" customFormat="1" hidden="1" x14ac:dyDescent="0.55000000000000004">
      <c r="A266" s="27" t="str">
        <f t="shared" si="21"/>
        <v>VANDEVELDE Flore</v>
      </c>
      <c r="B266" s="19" t="str">
        <f t="shared" si="26"/>
        <v>PRE Girls</v>
      </c>
      <c r="C266" s="41" t="s">
        <v>235</v>
      </c>
      <c r="D266" s="41" t="s">
        <v>3</v>
      </c>
      <c r="E266" s="19" t="s">
        <v>384</v>
      </c>
      <c r="F266" s="19" t="s">
        <v>36</v>
      </c>
      <c r="G266" s="19" t="s">
        <v>36</v>
      </c>
      <c r="H266" s="69" t="s">
        <v>205</v>
      </c>
      <c r="I266" s="38" t="str">
        <f t="shared" si="25"/>
        <v>PRE Girls</v>
      </c>
      <c r="J266" s="40"/>
      <c r="K266" s="83"/>
      <c r="L266" s="83"/>
      <c r="M266" s="83"/>
      <c r="N266" s="84"/>
      <c r="O266" s="99"/>
    </row>
    <row r="267" spans="1:15" s="23" customFormat="1" hidden="1" x14ac:dyDescent="0.55000000000000004">
      <c r="A267" s="27" t="str">
        <f t="shared" si="21"/>
        <v>VANDEZANDE Luana</v>
      </c>
      <c r="B267" s="19" t="str">
        <f t="shared" si="26"/>
        <v>JUN Women A</v>
      </c>
      <c r="C267" s="41" t="s">
        <v>235</v>
      </c>
      <c r="D267" s="41" t="s">
        <v>37</v>
      </c>
      <c r="E267" s="19" t="s">
        <v>184</v>
      </c>
      <c r="F267" s="19" t="s">
        <v>36</v>
      </c>
      <c r="G267" s="19" t="s">
        <v>297</v>
      </c>
      <c r="H267" s="69" t="s">
        <v>473</v>
      </c>
      <c r="I267" s="38" t="str">
        <f t="shared" si="25"/>
        <v>ANO Girls A</v>
      </c>
      <c r="J267" s="40"/>
      <c r="K267" s="83"/>
      <c r="L267" s="83"/>
      <c r="M267" s="83"/>
      <c r="N267" s="84"/>
      <c r="O267" s="99"/>
    </row>
    <row r="268" spans="1:15" s="23" customFormat="1" hidden="1" x14ac:dyDescent="0.55000000000000004">
      <c r="A268" s="27" t="str">
        <f t="shared" si="21"/>
        <v>VANDEZANDE Roselie</v>
      </c>
      <c r="B268" s="19" t="str">
        <f t="shared" si="26"/>
        <v>PRE Girls</v>
      </c>
      <c r="C268" s="41" t="s">
        <v>235</v>
      </c>
      <c r="D268" s="41" t="s">
        <v>37</v>
      </c>
      <c r="E268" s="19" t="s">
        <v>443</v>
      </c>
      <c r="F268" s="19" t="s">
        <v>36</v>
      </c>
      <c r="G268" s="19" t="s">
        <v>36</v>
      </c>
      <c r="H268" s="69" t="s">
        <v>205</v>
      </c>
      <c r="I268" s="38" t="str">
        <f t="shared" si="25"/>
        <v>PRE Girls</v>
      </c>
      <c r="J268" s="40"/>
      <c r="K268" s="83"/>
      <c r="L268" s="83"/>
      <c r="M268" s="83"/>
      <c r="N268" s="84"/>
      <c r="O268" s="99"/>
    </row>
    <row r="269" spans="1:15" s="23" customFormat="1" hidden="1" x14ac:dyDescent="0.55000000000000004">
      <c r="A269" s="27" t="str">
        <f>E269</f>
        <v>VANHECKE Lilas</v>
      </c>
      <c r="B269" s="19" t="str">
        <f t="shared" si="26"/>
        <v>MIN Girls</v>
      </c>
      <c r="C269" s="41" t="s">
        <v>235</v>
      </c>
      <c r="D269" s="41" t="s">
        <v>2</v>
      </c>
      <c r="E269" s="19" t="s">
        <v>185</v>
      </c>
      <c r="F269" s="19" t="s">
        <v>36</v>
      </c>
      <c r="G269" s="69" t="s">
        <v>36</v>
      </c>
      <c r="H269" s="69" t="s">
        <v>306</v>
      </c>
      <c r="I269" s="38" t="str">
        <f t="shared" si="25"/>
        <v>MIN Girls</v>
      </c>
      <c r="J269" s="40"/>
      <c r="K269" s="83"/>
      <c r="L269" s="83"/>
      <c r="M269" s="83"/>
      <c r="N269" s="84"/>
      <c r="O269" s="99"/>
    </row>
    <row r="270" spans="1:15" s="23" customFormat="1" hidden="1" x14ac:dyDescent="0.55000000000000004">
      <c r="A270" s="27" t="str">
        <f t="shared" si="21"/>
        <v>VANHOUT Romy</v>
      </c>
      <c r="B270" s="19" t="str">
        <f t="shared" si="26"/>
        <v>BNO Girls A</v>
      </c>
      <c r="C270" s="41" t="s">
        <v>235</v>
      </c>
      <c r="D270" s="41" t="s">
        <v>3</v>
      </c>
      <c r="E270" s="19" t="s">
        <v>385</v>
      </c>
      <c r="F270" s="19" t="s">
        <v>36</v>
      </c>
      <c r="G270" s="19" t="s">
        <v>299</v>
      </c>
      <c r="H270" s="69" t="s">
        <v>299</v>
      </c>
      <c r="I270" s="38" t="str">
        <f t="shared" si="25"/>
        <v>BNO Girls A</v>
      </c>
      <c r="J270" s="40"/>
      <c r="K270" s="83"/>
      <c r="L270" s="83"/>
      <c r="M270" s="83"/>
      <c r="N270" s="84"/>
      <c r="O270" s="99"/>
    </row>
    <row r="271" spans="1:15" s="23" customFormat="1" hidden="1" x14ac:dyDescent="0.55000000000000004">
      <c r="A271" s="27" t="str">
        <f t="shared" si="21"/>
        <v>VANNIEUWENBORGH Merlijn</v>
      </c>
      <c r="B271" s="19" t="str">
        <f t="shared" si="26"/>
        <v>PRE Girls</v>
      </c>
      <c r="C271" s="41" t="s">
        <v>235</v>
      </c>
      <c r="D271" s="41" t="s">
        <v>6</v>
      </c>
      <c r="E271" s="19" t="s">
        <v>386</v>
      </c>
      <c r="F271" s="19" t="s">
        <v>36</v>
      </c>
      <c r="G271" s="19" t="s">
        <v>36</v>
      </c>
      <c r="H271" s="69" t="s">
        <v>205</v>
      </c>
      <c r="I271" s="38" t="str">
        <f t="shared" si="25"/>
        <v>PRE Girls</v>
      </c>
      <c r="J271" s="40"/>
      <c r="K271" s="83"/>
      <c r="L271" s="83"/>
      <c r="M271" s="83"/>
      <c r="N271" s="84"/>
      <c r="O271" s="99"/>
    </row>
    <row r="272" spans="1:15" s="23" customFormat="1" hidden="1" x14ac:dyDescent="0.55000000000000004">
      <c r="A272" s="27" t="str">
        <f>E272</f>
        <v>VANOSMAEL Liene</v>
      </c>
      <c r="B272" s="19" t="str">
        <f t="shared" si="26"/>
        <v>PRE Girls</v>
      </c>
      <c r="C272" s="41" t="s">
        <v>235</v>
      </c>
      <c r="D272" s="41" t="s">
        <v>40</v>
      </c>
      <c r="E272" s="19" t="s">
        <v>494</v>
      </c>
      <c r="F272" s="19" t="s">
        <v>36</v>
      </c>
      <c r="G272" s="19" t="s">
        <v>36</v>
      </c>
      <c r="H272" s="69" t="s">
        <v>205</v>
      </c>
      <c r="I272" s="38" t="str">
        <f>IF(G272&lt;&gt;"-",G272,H272)</f>
        <v>PRE Girls</v>
      </c>
      <c r="J272" s="40"/>
      <c r="K272" s="83"/>
      <c r="L272" s="83"/>
      <c r="M272" s="83"/>
      <c r="N272" s="84"/>
      <c r="O272" s="99"/>
    </row>
    <row r="273" spans="1:15" s="23" customFormat="1" hidden="1" x14ac:dyDescent="0.55000000000000004">
      <c r="A273" s="27" t="str">
        <f t="shared" si="21"/>
        <v>VANSANT Bo</v>
      </c>
      <c r="B273" s="19" t="str">
        <f t="shared" si="26"/>
        <v>JUN Women B</v>
      </c>
      <c r="C273" s="41" t="s">
        <v>235</v>
      </c>
      <c r="D273" s="41" t="s">
        <v>8</v>
      </c>
      <c r="E273" s="19" t="s">
        <v>186</v>
      </c>
      <c r="F273" s="19" t="s">
        <v>36</v>
      </c>
      <c r="G273" s="19" t="s">
        <v>36</v>
      </c>
      <c r="H273" s="69" t="s">
        <v>476</v>
      </c>
      <c r="I273" s="38" t="str">
        <f t="shared" si="25"/>
        <v>JUN Women B</v>
      </c>
      <c r="J273" s="40"/>
      <c r="K273" s="83"/>
      <c r="L273" s="83"/>
      <c r="M273" s="83"/>
      <c r="N273" s="84"/>
      <c r="O273" s="99"/>
    </row>
    <row r="274" spans="1:15" s="23" customFormat="1" hidden="1" x14ac:dyDescent="0.55000000000000004">
      <c r="A274" s="27" t="str">
        <f t="shared" si="21"/>
        <v>VANWONTERGHEM Ankie</v>
      </c>
      <c r="B274" s="19" t="str">
        <f t="shared" si="26"/>
        <v>BNO Girls B</v>
      </c>
      <c r="C274" s="41" t="s">
        <v>235</v>
      </c>
      <c r="D274" s="41" t="s">
        <v>238</v>
      </c>
      <c r="E274" s="19" t="s">
        <v>346</v>
      </c>
      <c r="F274" s="19" t="s">
        <v>36</v>
      </c>
      <c r="G274" s="19" t="s">
        <v>36</v>
      </c>
      <c r="H274" s="69" t="s">
        <v>295</v>
      </c>
      <c r="I274" s="38" t="str">
        <f t="shared" si="25"/>
        <v>BNO Girls B</v>
      </c>
      <c r="J274" s="40"/>
      <c r="K274" s="83"/>
      <c r="L274" s="83"/>
      <c r="M274" s="83"/>
      <c r="N274" s="84"/>
      <c r="O274" s="99"/>
    </row>
    <row r="275" spans="1:15" s="23" customFormat="1" hidden="1" x14ac:dyDescent="0.55000000000000004">
      <c r="A275" s="27" t="str">
        <f>E275</f>
        <v>VERAGHAENNE Cypriane</v>
      </c>
      <c r="B275" s="19" t="str">
        <f t="shared" si="26"/>
        <v>BNO Girls B</v>
      </c>
      <c r="C275" s="41" t="s">
        <v>235</v>
      </c>
      <c r="D275" s="41" t="s">
        <v>2</v>
      </c>
      <c r="E275" s="19" t="s">
        <v>430</v>
      </c>
      <c r="F275" s="19" t="s">
        <v>36</v>
      </c>
      <c r="G275" s="69" t="s">
        <v>36</v>
      </c>
      <c r="H275" s="69" t="s">
        <v>295</v>
      </c>
      <c r="I275" s="38" t="str">
        <f>IF(G275&lt;&gt;"-",G275,H275)</f>
        <v>BNO Girls B</v>
      </c>
      <c r="J275" s="40"/>
      <c r="K275" s="83"/>
      <c r="L275" s="83"/>
      <c r="M275" s="83"/>
      <c r="N275" s="84"/>
      <c r="O275" s="99"/>
    </row>
    <row r="276" spans="1:15" s="23" customFormat="1" hidden="1" x14ac:dyDescent="0.55000000000000004">
      <c r="A276" s="27" t="str">
        <f t="shared" si="21"/>
        <v>VERBEECK Jasmine</v>
      </c>
      <c r="B276" s="19" t="str">
        <f t="shared" si="26"/>
        <v>ANO Girls A</v>
      </c>
      <c r="C276" s="41" t="s">
        <v>235</v>
      </c>
      <c r="D276" s="41" t="s">
        <v>37</v>
      </c>
      <c r="E276" s="19" t="s">
        <v>187</v>
      </c>
      <c r="F276" s="19" t="s">
        <v>36</v>
      </c>
      <c r="G276" s="69" t="s">
        <v>297</v>
      </c>
      <c r="H276" s="69" t="s">
        <v>297</v>
      </c>
      <c r="I276" s="38" t="str">
        <f t="shared" si="25"/>
        <v>ANO Girls A</v>
      </c>
      <c r="J276" s="40"/>
      <c r="K276" s="83"/>
      <c r="L276" s="83"/>
      <c r="M276" s="83"/>
      <c r="N276" s="84"/>
      <c r="O276" s="99"/>
    </row>
    <row r="277" spans="1:15" s="23" customFormat="1" hidden="1" x14ac:dyDescent="0.55000000000000004">
      <c r="A277" s="27" t="str">
        <f t="shared" si="21"/>
        <v>VERBEKE Romée</v>
      </c>
      <c r="B277" s="19" t="str">
        <f t="shared" si="26"/>
        <v>SEN Women A</v>
      </c>
      <c r="C277" s="41" t="s">
        <v>235</v>
      </c>
      <c r="D277" s="41" t="s">
        <v>44</v>
      </c>
      <c r="E277" s="19" t="s">
        <v>188</v>
      </c>
      <c r="F277" s="19" t="s">
        <v>36</v>
      </c>
      <c r="G277" s="19" t="s">
        <v>475</v>
      </c>
      <c r="H277" s="69" t="s">
        <v>475</v>
      </c>
      <c r="I277" s="38" t="str">
        <f t="shared" si="25"/>
        <v>SEN Women A</v>
      </c>
      <c r="J277" s="40"/>
      <c r="K277" s="83"/>
      <c r="L277" s="83"/>
      <c r="M277" s="83"/>
      <c r="N277" s="84"/>
      <c r="O277" s="99"/>
    </row>
    <row r="278" spans="1:15" s="23" customFormat="1" hidden="1" x14ac:dyDescent="0.55000000000000004">
      <c r="A278" s="27" t="str">
        <f t="shared" si="21"/>
        <v>VERBINNEN Danielle</v>
      </c>
      <c r="B278" s="19" t="str">
        <f t="shared" si="26"/>
        <v>JUN Women A</v>
      </c>
      <c r="C278" s="41" t="s">
        <v>235</v>
      </c>
      <c r="D278" s="41" t="s">
        <v>40</v>
      </c>
      <c r="E278" s="19" t="s">
        <v>189</v>
      </c>
      <c r="F278" s="19" t="s">
        <v>36</v>
      </c>
      <c r="G278" s="19" t="s">
        <v>473</v>
      </c>
      <c r="H278" s="69" t="s">
        <v>473</v>
      </c>
      <c r="I278" s="38" t="str">
        <f t="shared" si="25"/>
        <v>JUN Women A</v>
      </c>
      <c r="J278" s="40"/>
      <c r="K278" s="83"/>
      <c r="L278" s="83"/>
      <c r="M278" s="83"/>
      <c r="N278" s="84"/>
      <c r="O278" s="99"/>
    </row>
    <row r="279" spans="1:15" s="23" customFormat="1" hidden="1" x14ac:dyDescent="0.55000000000000004">
      <c r="A279" s="27" t="str">
        <f t="shared" si="21"/>
        <v>VERBRAEKEN Jenna</v>
      </c>
      <c r="B279" s="19" t="str">
        <f t="shared" si="26"/>
        <v>PRE Girls</v>
      </c>
      <c r="C279" s="41" t="s">
        <v>235</v>
      </c>
      <c r="D279" s="41" t="s">
        <v>3</v>
      </c>
      <c r="E279" s="19" t="s">
        <v>390</v>
      </c>
      <c r="F279" s="19" t="s">
        <v>36</v>
      </c>
      <c r="G279" s="19" t="s">
        <v>36</v>
      </c>
      <c r="H279" s="69" t="s">
        <v>205</v>
      </c>
      <c r="I279" s="38" t="str">
        <f t="shared" si="25"/>
        <v>PRE Girls</v>
      </c>
      <c r="J279" s="40"/>
      <c r="K279" s="83"/>
      <c r="L279" s="83"/>
      <c r="M279" s="83"/>
      <c r="N279" s="84"/>
      <c r="O279" s="99"/>
    </row>
    <row r="280" spans="1:15" s="23" customFormat="1" hidden="1" x14ac:dyDescent="0.55000000000000004">
      <c r="A280" s="27" t="str">
        <f t="shared" si="21"/>
        <v>VERCAUTEREN Yuna</v>
      </c>
      <c r="B280" s="19" t="str">
        <f t="shared" si="26"/>
        <v>PRE Girls</v>
      </c>
      <c r="C280" s="41" t="s">
        <v>235</v>
      </c>
      <c r="D280" s="41" t="s">
        <v>6</v>
      </c>
      <c r="E280" s="19" t="s">
        <v>418</v>
      </c>
      <c r="F280" s="19" t="s">
        <v>36</v>
      </c>
      <c r="G280" s="19" t="s">
        <v>36</v>
      </c>
      <c r="H280" s="69" t="s">
        <v>205</v>
      </c>
      <c r="I280" s="38" t="str">
        <f t="shared" si="25"/>
        <v>PRE Girls</v>
      </c>
      <c r="J280" s="40"/>
      <c r="K280" s="83"/>
      <c r="L280" s="83"/>
      <c r="M280" s="83"/>
      <c r="N280" s="84"/>
      <c r="O280" s="99"/>
    </row>
    <row r="281" spans="1:15" s="23" customFormat="1" hidden="1" x14ac:dyDescent="0.55000000000000004">
      <c r="A281" s="27" t="str">
        <f t="shared" si="21"/>
        <v>VERHAEGEN Caro</v>
      </c>
      <c r="B281" s="19" t="str">
        <f t="shared" ref="B281:B293" si="27">IF($F$308="B competition",H281,IF($F$308="A competition",G281,I281))</f>
        <v>INO Girls B</v>
      </c>
      <c r="C281" s="41" t="s">
        <v>235</v>
      </c>
      <c r="D281" s="41" t="s">
        <v>471</v>
      </c>
      <c r="E281" s="19" t="s">
        <v>190</v>
      </c>
      <c r="F281" s="19" t="s">
        <v>36</v>
      </c>
      <c r="G281" s="69" t="s">
        <v>36</v>
      </c>
      <c r="H281" s="69" t="s">
        <v>296</v>
      </c>
      <c r="I281" s="38" t="str">
        <f t="shared" si="25"/>
        <v>INO Girls B</v>
      </c>
      <c r="J281" s="40"/>
      <c r="K281" s="83"/>
      <c r="L281" s="83"/>
      <c r="M281" s="83"/>
      <c r="N281" s="84"/>
      <c r="O281" s="99"/>
    </row>
    <row r="282" spans="1:15" s="23" customFormat="1" hidden="1" x14ac:dyDescent="0.55000000000000004">
      <c r="A282" s="27" t="str">
        <f t="shared" si="21"/>
        <v>VERHEYEN Ans</v>
      </c>
      <c r="B282" s="19" t="str">
        <f t="shared" si="27"/>
        <v>BNO Girls B</v>
      </c>
      <c r="C282" s="41" t="s">
        <v>235</v>
      </c>
      <c r="D282" s="41" t="s">
        <v>471</v>
      </c>
      <c r="E282" s="19" t="s">
        <v>237</v>
      </c>
      <c r="F282" s="19" t="s">
        <v>36</v>
      </c>
      <c r="G282" s="19" t="s">
        <v>36</v>
      </c>
      <c r="H282" s="69" t="s">
        <v>295</v>
      </c>
      <c r="I282" s="38" t="str">
        <f t="shared" si="25"/>
        <v>BNO Girls B</v>
      </c>
      <c r="J282" s="40"/>
      <c r="K282" s="83"/>
      <c r="L282" s="83"/>
      <c r="M282" s="83"/>
      <c r="N282" s="84"/>
      <c r="O282" s="99"/>
    </row>
    <row r="283" spans="1:15" s="23" customFormat="1" hidden="1" x14ac:dyDescent="0.55000000000000004">
      <c r="A283" s="27" t="str">
        <f>E283</f>
        <v>VERMOTE Marie</v>
      </c>
      <c r="B283" s="19" t="str">
        <f t="shared" si="27"/>
        <v>MIN Girls</v>
      </c>
      <c r="C283" s="41" t="s">
        <v>235</v>
      </c>
      <c r="D283" s="41" t="s">
        <v>5</v>
      </c>
      <c r="E283" s="19" t="s">
        <v>236</v>
      </c>
      <c r="F283" s="19" t="s">
        <v>36</v>
      </c>
      <c r="G283" s="73" t="s">
        <v>36</v>
      </c>
      <c r="H283" s="69" t="s">
        <v>306</v>
      </c>
      <c r="I283" s="38" t="str">
        <f t="shared" si="25"/>
        <v>MIN Girls</v>
      </c>
      <c r="J283" s="40"/>
      <c r="K283" s="83"/>
      <c r="L283" s="83"/>
      <c r="M283" s="83"/>
      <c r="N283" s="84"/>
      <c r="O283" s="99"/>
    </row>
    <row r="284" spans="1:15" s="23" customFormat="1" hidden="1" x14ac:dyDescent="0.55000000000000004">
      <c r="A284" s="27" t="str">
        <f t="shared" si="21"/>
        <v>VERPLANCKE Amina</v>
      </c>
      <c r="B284" s="19" t="str">
        <f t="shared" si="27"/>
        <v>JUN Women B</v>
      </c>
      <c r="C284" s="41" t="s">
        <v>235</v>
      </c>
      <c r="D284" s="41" t="s">
        <v>4</v>
      </c>
      <c r="E284" s="19" t="s">
        <v>191</v>
      </c>
      <c r="F284" s="19" t="s">
        <v>36</v>
      </c>
      <c r="G284" s="19" t="s">
        <v>36</v>
      </c>
      <c r="H284" s="69" t="s">
        <v>476</v>
      </c>
      <c r="I284" s="38" t="str">
        <f t="shared" si="25"/>
        <v>JUN Women B</v>
      </c>
      <c r="J284" s="40"/>
      <c r="K284" s="83"/>
      <c r="L284" s="83"/>
      <c r="M284" s="83"/>
      <c r="N284" s="84"/>
      <c r="O284" s="99"/>
    </row>
    <row r="285" spans="1:15" s="23" customFormat="1" hidden="1" x14ac:dyDescent="0.55000000000000004">
      <c r="A285" s="27" t="str">
        <f t="shared" si="21"/>
        <v>VERPLANKE Soraya</v>
      </c>
      <c r="B285" s="19" t="str">
        <f t="shared" si="27"/>
        <v>JUN Women A</v>
      </c>
      <c r="C285" s="41" t="s">
        <v>235</v>
      </c>
      <c r="D285" s="41" t="s">
        <v>4</v>
      </c>
      <c r="E285" s="19" t="s">
        <v>192</v>
      </c>
      <c r="F285" s="19" t="s">
        <v>36</v>
      </c>
      <c r="G285" s="19" t="s">
        <v>473</v>
      </c>
      <c r="H285" s="69" t="s">
        <v>473</v>
      </c>
      <c r="I285" s="38" t="str">
        <f t="shared" si="25"/>
        <v>JUN Women A</v>
      </c>
      <c r="J285" s="40"/>
      <c r="K285" s="83"/>
      <c r="L285" s="83"/>
      <c r="M285" s="83"/>
      <c r="N285" s="84"/>
      <c r="O285" s="99"/>
    </row>
    <row r="286" spans="1:15" s="23" customFormat="1" hidden="1" x14ac:dyDescent="0.55000000000000004">
      <c r="A286" s="27" t="str">
        <f t="shared" si="21"/>
        <v>VERRETH Mirte</v>
      </c>
      <c r="B286" s="19" t="str">
        <f t="shared" si="27"/>
        <v>PRE Girls</v>
      </c>
      <c r="C286" s="41" t="s">
        <v>235</v>
      </c>
      <c r="D286" s="41" t="s">
        <v>40</v>
      </c>
      <c r="E286" s="19" t="s">
        <v>405</v>
      </c>
      <c r="F286" s="19" t="s">
        <v>36</v>
      </c>
      <c r="G286" s="19" t="s">
        <v>36</v>
      </c>
      <c r="H286" s="69" t="s">
        <v>205</v>
      </c>
      <c r="I286" s="38" t="str">
        <f t="shared" si="25"/>
        <v>PRE Girls</v>
      </c>
      <c r="J286" s="40"/>
      <c r="K286" s="83"/>
      <c r="L286" s="83"/>
      <c r="M286" s="83"/>
      <c r="N286" s="84"/>
      <c r="O286" s="99"/>
    </row>
    <row r="287" spans="1:15" s="23" customFormat="1" hidden="1" x14ac:dyDescent="0.55000000000000004">
      <c r="A287" s="27" t="str">
        <f t="shared" si="21"/>
        <v>VERSCHUEREN Amy</v>
      </c>
      <c r="B287" s="19" t="str">
        <f t="shared" si="27"/>
        <v>MIN Girls</v>
      </c>
      <c r="C287" s="41" t="s">
        <v>235</v>
      </c>
      <c r="D287" s="41" t="s">
        <v>3</v>
      </c>
      <c r="E287" s="19" t="s">
        <v>193</v>
      </c>
      <c r="F287" s="19" t="s">
        <v>36</v>
      </c>
      <c r="G287" s="73" t="s">
        <v>36</v>
      </c>
      <c r="H287" s="69" t="s">
        <v>306</v>
      </c>
      <c r="I287" s="38" t="str">
        <f t="shared" si="25"/>
        <v>MIN Girls</v>
      </c>
      <c r="J287" s="40"/>
      <c r="K287" s="83"/>
      <c r="L287" s="83"/>
      <c r="M287" s="83"/>
      <c r="N287" s="84"/>
      <c r="O287" s="99"/>
    </row>
    <row r="288" spans="1:15" s="23" customFormat="1" hidden="1" x14ac:dyDescent="0.55000000000000004">
      <c r="A288" s="27" t="str">
        <f t="shared" si="21"/>
        <v>VERSTRAETEN Ann-Sophie</v>
      </c>
      <c r="B288" s="19" t="str">
        <f t="shared" si="27"/>
        <v>MIN Girls</v>
      </c>
      <c r="C288" s="41" t="s">
        <v>235</v>
      </c>
      <c r="D288" s="41" t="s">
        <v>2</v>
      </c>
      <c r="E288" s="19" t="s">
        <v>323</v>
      </c>
      <c r="F288" s="19" t="s">
        <v>36</v>
      </c>
      <c r="G288" s="69" t="s">
        <v>36</v>
      </c>
      <c r="H288" s="69" t="s">
        <v>306</v>
      </c>
      <c r="I288" s="38" t="str">
        <f t="shared" si="25"/>
        <v>MIN Girls</v>
      </c>
      <c r="J288" s="40"/>
      <c r="K288" s="83"/>
      <c r="L288" s="83"/>
      <c r="M288" s="83"/>
      <c r="N288" s="84"/>
      <c r="O288" s="99"/>
    </row>
    <row r="289" spans="1:15" s="23" customFormat="1" hidden="1" x14ac:dyDescent="0.55000000000000004">
      <c r="A289" s="27" t="str">
        <f t="shared" si="21"/>
        <v>VERTRIEST Luna</v>
      </c>
      <c r="B289" s="19" t="str">
        <f t="shared" si="27"/>
        <v>INO Girls A</v>
      </c>
      <c r="C289" s="41" t="s">
        <v>235</v>
      </c>
      <c r="D289" s="41" t="s">
        <v>4</v>
      </c>
      <c r="E289" s="19" t="s">
        <v>194</v>
      </c>
      <c r="F289" s="19" t="s">
        <v>36</v>
      </c>
      <c r="G289" s="19" t="s">
        <v>294</v>
      </c>
      <c r="H289" s="69" t="s">
        <v>294</v>
      </c>
      <c r="I289" s="38" t="str">
        <f t="shared" si="25"/>
        <v>INO Girls A</v>
      </c>
      <c r="J289" s="40"/>
      <c r="K289" s="83"/>
      <c r="L289" s="83"/>
      <c r="M289" s="83"/>
      <c r="N289" s="84"/>
      <c r="O289" s="99"/>
    </row>
    <row r="290" spans="1:15" s="23" customFormat="1" hidden="1" x14ac:dyDescent="0.55000000000000004">
      <c r="A290" s="27" t="str">
        <f t="shared" si="21"/>
        <v>VERVAET Esther</v>
      </c>
      <c r="B290" s="19" t="str">
        <f t="shared" si="27"/>
        <v>INO Girls B</v>
      </c>
      <c r="C290" s="41" t="s">
        <v>235</v>
      </c>
      <c r="D290" s="41" t="s">
        <v>2</v>
      </c>
      <c r="E290" s="19" t="s">
        <v>195</v>
      </c>
      <c r="F290" s="19" t="s">
        <v>36</v>
      </c>
      <c r="G290" s="69" t="s">
        <v>36</v>
      </c>
      <c r="H290" s="69" t="s">
        <v>296</v>
      </c>
      <c r="I290" s="38" t="str">
        <f t="shared" si="25"/>
        <v>INO Girls B</v>
      </c>
      <c r="J290" s="40"/>
      <c r="K290" s="83"/>
      <c r="L290" s="83"/>
      <c r="M290" s="83"/>
      <c r="N290" s="84"/>
      <c r="O290" s="99"/>
    </row>
    <row r="291" spans="1:15" s="23" customFormat="1" hidden="1" x14ac:dyDescent="0.55000000000000004">
      <c r="A291" s="27" t="str">
        <f t="shared" si="21"/>
        <v>VERWERFT Britt</v>
      </c>
      <c r="B291" s="19" t="str">
        <f t="shared" si="27"/>
        <v>JUN Women B</v>
      </c>
      <c r="C291" s="41" t="s">
        <v>235</v>
      </c>
      <c r="D291" s="41" t="s">
        <v>3</v>
      </c>
      <c r="E291" s="19" t="s">
        <v>196</v>
      </c>
      <c r="F291" s="19" t="s">
        <v>36</v>
      </c>
      <c r="G291" s="19" t="s">
        <v>36</v>
      </c>
      <c r="H291" s="69" t="s">
        <v>476</v>
      </c>
      <c r="I291" s="38" t="str">
        <f t="shared" si="25"/>
        <v>JUN Women B</v>
      </c>
      <c r="J291" s="40"/>
      <c r="K291" s="83"/>
      <c r="L291" s="83"/>
      <c r="M291" s="83"/>
      <c r="N291" s="84"/>
      <c r="O291" s="99"/>
    </row>
    <row r="292" spans="1:15" s="23" customFormat="1" hidden="1" x14ac:dyDescent="0.55000000000000004">
      <c r="A292" s="27" t="str">
        <f t="shared" si="21"/>
        <v>VEURINK Jorine</v>
      </c>
      <c r="B292" s="19" t="str">
        <f t="shared" si="27"/>
        <v>BNO Girls B</v>
      </c>
      <c r="C292" s="41" t="s">
        <v>235</v>
      </c>
      <c r="D292" s="41" t="s">
        <v>3</v>
      </c>
      <c r="E292" s="19" t="s">
        <v>325</v>
      </c>
      <c r="F292" s="19" t="s">
        <v>36</v>
      </c>
      <c r="G292" s="19" t="s">
        <v>36</v>
      </c>
      <c r="H292" s="69" t="s">
        <v>295</v>
      </c>
      <c r="I292" s="38" t="str">
        <f t="shared" si="25"/>
        <v>BNO Girls B</v>
      </c>
      <c r="J292" s="40"/>
      <c r="K292" s="83"/>
      <c r="L292" s="83"/>
      <c r="M292" s="83"/>
      <c r="N292" s="84"/>
      <c r="O292" s="99"/>
    </row>
    <row r="293" spans="1:15" s="23" customFormat="1" hidden="1" x14ac:dyDescent="0.55000000000000004">
      <c r="A293" s="27" t="str">
        <f t="shared" si="21"/>
        <v>VLEMINCKX Luna</v>
      </c>
      <c r="B293" s="19" t="str">
        <f t="shared" si="27"/>
        <v>MIN Girls</v>
      </c>
      <c r="C293" s="41" t="s">
        <v>235</v>
      </c>
      <c r="D293" s="41" t="s">
        <v>2</v>
      </c>
      <c r="E293" s="19" t="s">
        <v>397</v>
      </c>
      <c r="F293" s="19" t="s">
        <v>36</v>
      </c>
      <c r="G293" s="69" t="s">
        <v>36</v>
      </c>
      <c r="H293" s="69" t="s">
        <v>306</v>
      </c>
      <c r="I293" s="38" t="str">
        <f t="shared" si="25"/>
        <v>MIN Girls</v>
      </c>
      <c r="J293" s="40"/>
      <c r="K293" s="83"/>
      <c r="L293" s="83"/>
      <c r="M293" s="83"/>
      <c r="N293" s="84"/>
      <c r="O293" s="99"/>
    </row>
    <row r="294" spans="1:15" s="23" customFormat="1" hidden="1" x14ac:dyDescent="0.55000000000000004">
      <c r="A294" s="27" t="str">
        <f>E294</f>
        <v>VROLIJK Femke</v>
      </c>
      <c r="B294" s="19" t="str">
        <f t="shared" ref="B294:B304" si="28">IF($F$308="B competition",H294,IF($F$308="A competition",G294,I294))</f>
        <v>INO Girls A</v>
      </c>
      <c r="C294" s="41" t="s">
        <v>235</v>
      </c>
      <c r="D294" s="41" t="s">
        <v>40</v>
      </c>
      <c r="E294" s="19" t="s">
        <v>197</v>
      </c>
      <c r="F294" s="19" t="s">
        <v>36</v>
      </c>
      <c r="G294" s="73" t="s">
        <v>294</v>
      </c>
      <c r="H294" s="69" t="s">
        <v>294</v>
      </c>
      <c r="I294" s="38" t="str">
        <f t="shared" si="25"/>
        <v>INO Girls A</v>
      </c>
      <c r="J294" s="40"/>
      <c r="K294" s="83"/>
      <c r="L294" s="83"/>
      <c r="M294" s="83"/>
      <c r="N294" s="84"/>
      <c r="O294" s="99"/>
    </row>
    <row r="295" spans="1:15" s="23" customFormat="1" hidden="1" x14ac:dyDescent="0.55000000000000004">
      <c r="A295" s="27" t="str">
        <f>E295</f>
        <v>WANDELS Rune</v>
      </c>
      <c r="B295" s="19" t="str">
        <f t="shared" si="28"/>
        <v>INO Girls B</v>
      </c>
      <c r="C295" s="41" t="s">
        <v>235</v>
      </c>
      <c r="D295" s="41" t="s">
        <v>471</v>
      </c>
      <c r="E295" s="19" t="s">
        <v>198</v>
      </c>
      <c r="F295" s="19" t="s">
        <v>36</v>
      </c>
      <c r="G295" s="73" t="s">
        <v>36</v>
      </c>
      <c r="H295" s="69" t="s">
        <v>296</v>
      </c>
      <c r="I295" s="38" t="str">
        <f t="shared" si="25"/>
        <v>INO Girls B</v>
      </c>
      <c r="J295" s="40"/>
      <c r="K295" s="83"/>
      <c r="L295" s="83"/>
      <c r="M295" s="83"/>
      <c r="N295" s="84"/>
      <c r="O295" s="99"/>
    </row>
    <row r="296" spans="1:15" s="23" customFormat="1" hidden="1" x14ac:dyDescent="0.55000000000000004">
      <c r="A296" s="27" t="str">
        <f>E296</f>
        <v>WARZEE Gwen</v>
      </c>
      <c r="B296" s="19" t="str">
        <f t="shared" si="28"/>
        <v>PRE Girls</v>
      </c>
      <c r="C296" s="41" t="s">
        <v>235</v>
      </c>
      <c r="D296" s="41" t="s">
        <v>3</v>
      </c>
      <c r="E296" s="19" t="s">
        <v>438</v>
      </c>
      <c r="F296" s="19" t="s">
        <v>268</v>
      </c>
      <c r="G296" s="19" t="s">
        <v>36</v>
      </c>
      <c r="H296" s="69" t="s">
        <v>205</v>
      </c>
      <c r="I296" s="38" t="str">
        <f t="shared" si="25"/>
        <v>PRE Girls</v>
      </c>
      <c r="J296" s="40"/>
      <c r="K296" s="83"/>
      <c r="L296" s="83"/>
      <c r="M296" s="83"/>
      <c r="N296" s="84"/>
      <c r="O296" s="99"/>
    </row>
    <row r="297" spans="1:15" s="23" customFormat="1" hidden="1" x14ac:dyDescent="0.55000000000000004">
      <c r="A297" s="27" t="str">
        <f>E297</f>
        <v>WILLEM Agnes</v>
      </c>
      <c r="B297" s="19" t="str">
        <f t="shared" si="28"/>
        <v>ANO Girls B</v>
      </c>
      <c r="C297" s="41" t="s">
        <v>235</v>
      </c>
      <c r="D297" s="41" t="s">
        <v>5</v>
      </c>
      <c r="E297" s="19" t="s">
        <v>199</v>
      </c>
      <c r="F297" s="19" t="s">
        <v>36</v>
      </c>
      <c r="G297" s="73" t="s">
        <v>36</v>
      </c>
      <c r="H297" s="69" t="s">
        <v>298</v>
      </c>
      <c r="I297" s="38" t="str">
        <f t="shared" si="25"/>
        <v>ANO Girls B</v>
      </c>
      <c r="J297" s="40"/>
      <c r="K297" s="83"/>
      <c r="L297" s="83"/>
      <c r="M297" s="83"/>
      <c r="N297" s="84"/>
      <c r="O297" s="99"/>
    </row>
    <row r="298" spans="1:15" s="23" customFormat="1" hidden="1" x14ac:dyDescent="0.55000000000000004">
      <c r="A298" s="27" t="str">
        <f>E298</f>
        <v>WOSTYN Anna</v>
      </c>
      <c r="B298" s="19" t="str">
        <f t="shared" si="28"/>
        <v>JUN Women A</v>
      </c>
      <c r="C298" s="41" t="s">
        <v>235</v>
      </c>
      <c r="D298" s="41" t="s">
        <v>2</v>
      </c>
      <c r="E298" s="19" t="s">
        <v>200</v>
      </c>
      <c r="F298" s="19" t="s">
        <v>36</v>
      </c>
      <c r="G298" s="73" t="s">
        <v>473</v>
      </c>
      <c r="H298" s="69" t="s">
        <v>473</v>
      </c>
      <c r="I298" s="38" t="str">
        <f t="shared" si="25"/>
        <v>JUN Women A</v>
      </c>
      <c r="J298" s="40"/>
      <c r="K298" s="83"/>
      <c r="L298" s="83"/>
      <c r="M298" s="83"/>
      <c r="N298" s="84"/>
      <c r="O298" s="99"/>
    </row>
    <row r="299" spans="1:15" s="23" customFormat="1" hidden="1" x14ac:dyDescent="0.55000000000000004">
      <c r="A299" s="27" t="str">
        <f t="shared" si="21"/>
        <v>WOSTYN Sara</v>
      </c>
      <c r="B299" s="19" t="str">
        <f t="shared" si="28"/>
        <v>JUN Women A</v>
      </c>
      <c r="C299" s="41" t="s">
        <v>235</v>
      </c>
      <c r="D299" s="41" t="s">
        <v>2</v>
      </c>
      <c r="E299" s="19" t="s">
        <v>201</v>
      </c>
      <c r="F299" s="19" t="s">
        <v>36</v>
      </c>
      <c r="G299" s="73" t="s">
        <v>473</v>
      </c>
      <c r="H299" s="69" t="s">
        <v>473</v>
      </c>
      <c r="I299" s="38" t="str">
        <f t="shared" si="25"/>
        <v>JUN Women A</v>
      </c>
      <c r="J299" s="40"/>
      <c r="K299" s="83"/>
      <c r="L299" s="83"/>
      <c r="M299" s="83"/>
      <c r="N299" s="84"/>
      <c r="O299" s="99"/>
    </row>
    <row r="300" spans="1:15" s="23" customFormat="1" hidden="1" x14ac:dyDescent="0.55000000000000004">
      <c r="A300" s="27" t="str">
        <f t="shared" si="21"/>
        <v>WOSTYN Tessa</v>
      </c>
      <c r="B300" s="19" t="str">
        <f t="shared" si="28"/>
        <v>MIN Girls</v>
      </c>
      <c r="C300" s="41" t="s">
        <v>235</v>
      </c>
      <c r="D300" s="41" t="s">
        <v>2</v>
      </c>
      <c r="E300" s="19" t="s">
        <v>202</v>
      </c>
      <c r="F300" s="19" t="s">
        <v>36</v>
      </c>
      <c r="G300" s="19" t="s">
        <v>36</v>
      </c>
      <c r="H300" s="69" t="s">
        <v>306</v>
      </c>
      <c r="I300" s="38" t="str">
        <f t="shared" si="25"/>
        <v>MIN Girls</v>
      </c>
      <c r="J300" s="40"/>
      <c r="K300" s="83"/>
      <c r="L300" s="83"/>
      <c r="M300" s="83"/>
      <c r="N300" s="84"/>
      <c r="O300" s="99"/>
    </row>
    <row r="301" spans="1:15" s="23" customFormat="1" hidden="1" x14ac:dyDescent="0.55000000000000004">
      <c r="A301" s="27" t="str">
        <f>E301</f>
        <v>WOUTERS Julie</v>
      </c>
      <c r="B301" s="19" t="str">
        <f t="shared" si="28"/>
        <v>BNO Girls A</v>
      </c>
      <c r="C301" s="41" t="s">
        <v>235</v>
      </c>
      <c r="D301" s="41" t="s">
        <v>40</v>
      </c>
      <c r="E301" s="19" t="s">
        <v>449</v>
      </c>
      <c r="F301" s="19" t="s">
        <v>36</v>
      </c>
      <c r="G301" s="19" t="s">
        <v>299</v>
      </c>
      <c r="H301" s="69" t="s">
        <v>299</v>
      </c>
      <c r="I301" s="38" t="str">
        <f>IF(G301&lt;&gt;"-",G301,H301)</f>
        <v>BNO Girls A</v>
      </c>
      <c r="J301" s="40"/>
      <c r="K301" s="83"/>
      <c r="L301" s="83"/>
      <c r="M301" s="83"/>
      <c r="N301" s="84"/>
      <c r="O301" s="99"/>
    </row>
    <row r="302" spans="1:15" s="23" customFormat="1" hidden="1" x14ac:dyDescent="0.55000000000000004">
      <c r="A302" s="27" t="str">
        <f>E302</f>
        <v>ZUSTRUPA Lucija</v>
      </c>
      <c r="B302" s="19" t="str">
        <f t="shared" si="28"/>
        <v>MIN Girls</v>
      </c>
      <c r="C302" s="41" t="s">
        <v>235</v>
      </c>
      <c r="D302" s="41" t="s">
        <v>2</v>
      </c>
      <c r="E302" s="19" t="s">
        <v>458</v>
      </c>
      <c r="F302" s="19" t="s">
        <v>36</v>
      </c>
      <c r="G302" s="19" t="s">
        <v>36</v>
      </c>
      <c r="H302" s="69" t="s">
        <v>306</v>
      </c>
      <c r="I302" s="38" t="str">
        <f>IF(G302&lt;&gt;"-",G302,H302)</f>
        <v>MIN Girls</v>
      </c>
      <c r="J302" s="40"/>
      <c r="K302" s="83"/>
      <c r="L302" s="83"/>
      <c r="M302" s="83"/>
      <c r="N302" s="84"/>
      <c r="O302" s="99"/>
    </row>
    <row r="303" spans="1:15" s="23" customFormat="1" hidden="1" x14ac:dyDescent="0.55000000000000004">
      <c r="A303" s="27" t="str">
        <f>E303</f>
        <v>ZUSTRUPA Marija</v>
      </c>
      <c r="B303" s="19" t="str">
        <f t="shared" si="28"/>
        <v>ANO Girls</v>
      </c>
      <c r="C303" s="41" t="s">
        <v>235</v>
      </c>
      <c r="D303" s="41" t="s">
        <v>2</v>
      </c>
      <c r="E303" s="19" t="s">
        <v>203</v>
      </c>
      <c r="F303" s="19" t="s">
        <v>36</v>
      </c>
      <c r="G303" s="19" t="s">
        <v>297</v>
      </c>
      <c r="H303" s="69" t="s">
        <v>486</v>
      </c>
      <c r="I303" s="38" t="str">
        <f>IF(G303&lt;&gt;"-",G303,H303)</f>
        <v>ANO Girls A</v>
      </c>
      <c r="J303" s="40"/>
      <c r="K303" s="83"/>
      <c r="L303" s="83"/>
      <c r="M303" s="83"/>
      <c r="N303" s="84"/>
      <c r="O303" s="99"/>
    </row>
    <row r="304" spans="1:15" s="23" customFormat="1" hidden="1" x14ac:dyDescent="0.55000000000000004">
      <c r="A304" s="27" t="str">
        <f t="shared" si="21"/>
        <v>-</v>
      </c>
      <c r="B304" s="19" t="str">
        <f t="shared" si="28"/>
        <v>PRE Girls</v>
      </c>
      <c r="C304" s="41" t="s">
        <v>235</v>
      </c>
      <c r="D304" s="41" t="s">
        <v>36</v>
      </c>
      <c r="E304" s="19" t="s">
        <v>36</v>
      </c>
      <c r="F304" s="19" t="s">
        <v>36</v>
      </c>
      <c r="G304" s="19" t="s">
        <v>36</v>
      </c>
      <c r="H304" s="69" t="s">
        <v>205</v>
      </c>
      <c r="I304" s="38" t="str">
        <f t="shared" si="25"/>
        <v>PRE Girls</v>
      </c>
      <c r="J304" s="40"/>
      <c r="K304" s="83"/>
      <c r="L304" s="83"/>
      <c r="M304" s="83"/>
      <c r="N304" s="84"/>
      <c r="O304" s="99"/>
    </row>
    <row r="305" spans="1:15" hidden="1" x14ac:dyDescent="0.55000000000000004">
      <c r="A305" s="27" t="str">
        <f>E305</f>
        <v>-</v>
      </c>
      <c r="B305" s="20" t="s">
        <v>36</v>
      </c>
      <c r="C305" s="74" t="s">
        <v>36</v>
      </c>
      <c r="D305" s="74" t="s">
        <v>36</v>
      </c>
      <c r="E305" s="20" t="s">
        <v>36</v>
      </c>
      <c r="F305" s="20" t="s">
        <v>36</v>
      </c>
      <c r="G305" s="19" t="s">
        <v>36</v>
      </c>
      <c r="H305" s="69" t="s">
        <v>36</v>
      </c>
      <c r="I305" s="38" t="str">
        <f>IF(G305&lt;&gt;"-",G305,H305)</f>
        <v>-</v>
      </c>
    </row>
    <row r="306" spans="1:15" hidden="1" x14ac:dyDescent="0.55000000000000004">
      <c r="A306" s="19" t="str">
        <f>E306</f>
        <v>-</v>
      </c>
      <c r="B306" s="20" t="s">
        <v>36</v>
      </c>
      <c r="C306" s="74" t="s">
        <v>36</v>
      </c>
      <c r="D306" s="74" t="s">
        <v>36</v>
      </c>
      <c r="E306" s="20" t="s">
        <v>36</v>
      </c>
      <c r="F306" s="20" t="s">
        <v>36</v>
      </c>
      <c r="G306" s="20" t="s">
        <v>36</v>
      </c>
      <c r="H306" s="75" t="s">
        <v>36</v>
      </c>
      <c r="I306" s="38" t="str">
        <f>IF(G306&lt;&gt;"-",G306,H306)</f>
        <v>-</v>
      </c>
    </row>
    <row r="307" spans="1:15" s="56" customFormat="1" ht="30" customHeight="1" x14ac:dyDescent="0.55000000000000004">
      <c r="A307" s="60" t="s">
        <v>470</v>
      </c>
      <c r="B307" s="61"/>
      <c r="C307" s="61"/>
      <c r="D307" s="76"/>
      <c r="E307" s="81" t="s">
        <v>36</v>
      </c>
      <c r="F307" s="81" t="s">
        <v>36</v>
      </c>
      <c r="G307" s="62"/>
      <c r="H307" s="63" t="s">
        <v>503</v>
      </c>
      <c r="J307" s="79"/>
      <c r="K307" s="91"/>
      <c r="L307" s="91"/>
      <c r="M307" s="91"/>
      <c r="N307" s="92"/>
      <c r="O307" s="101"/>
    </row>
    <row r="308" spans="1:15" s="55" customFormat="1" ht="15.6" x14ac:dyDescent="0.55000000000000004">
      <c r="A308" s="104" t="s">
        <v>234</v>
      </c>
      <c r="B308" s="105"/>
      <c r="C308" s="57"/>
      <c r="D308" s="106" t="s">
        <v>353</v>
      </c>
      <c r="E308" s="107"/>
      <c r="F308" s="68" t="str">
        <f>VLOOKUP(D308,Lijsten!B77:C93,2,FALSE)</f>
        <v>B competition</v>
      </c>
      <c r="G308" s="58"/>
      <c r="H308" s="59"/>
      <c r="I308" s="54"/>
      <c r="J308" s="80"/>
      <c r="K308" s="93"/>
      <c r="L308" s="93"/>
      <c r="M308" s="93"/>
      <c r="N308" s="94"/>
      <c r="O308" s="102"/>
    </row>
    <row r="309" spans="1:15" s="25" customFormat="1" ht="30" customHeight="1" x14ac:dyDescent="0.55000000000000004">
      <c r="A309" s="66"/>
      <c r="B309" s="67" t="s">
        <v>0</v>
      </c>
      <c r="C309" s="67" t="s">
        <v>232</v>
      </c>
      <c r="D309" s="67" t="s">
        <v>39</v>
      </c>
      <c r="E309" s="67" t="s">
        <v>231</v>
      </c>
      <c r="F309" s="67" t="s">
        <v>10</v>
      </c>
      <c r="G309" s="64"/>
      <c r="H309" s="65" t="s">
        <v>367</v>
      </c>
      <c r="I309" s="26"/>
      <c r="K309" s="95"/>
      <c r="L309" s="95"/>
      <c r="M309" s="95"/>
      <c r="N309" s="96"/>
      <c r="O309" s="103"/>
    </row>
    <row r="310" spans="1:15" s="23" customFormat="1" ht="4" customHeight="1" x14ac:dyDescent="0.55000000000000004">
      <c r="A310" s="36" t="s">
        <v>36</v>
      </c>
      <c r="B310" s="36"/>
      <c r="C310" s="36"/>
      <c r="D310" s="77"/>
      <c r="E310" s="36"/>
      <c r="F310" s="36"/>
      <c r="H310" s="39"/>
      <c r="I310" s="26"/>
      <c r="J310" s="40"/>
      <c r="K310" s="83"/>
      <c r="L310" s="83"/>
      <c r="M310" s="83"/>
      <c r="N310" s="84"/>
      <c r="O310" s="99"/>
    </row>
    <row r="311" spans="1:15" s="20" customFormat="1" x14ac:dyDescent="0.55000000000000004">
      <c r="A311" s="21">
        <v>1</v>
      </c>
      <c r="B311" s="22" t="str">
        <f t="shared" ref="B311:B342" si="29">IF(OR(ISBLANK($E311),$E311="-"),"&lt;cat&gt;",IF(ISBLANK(H311),VLOOKUP($E311,$A$2:$E$306,2,FALSE),H311))</f>
        <v>&lt;cat&gt;</v>
      </c>
      <c r="C311" s="21" t="str">
        <f t="shared" ref="C311:C342" si="30">IF(OR(ISBLANK($E311),$E311="-"),"&lt;&gt;",VLOOKUP($E311,$A$2:$E$306,3,FALSE))</f>
        <v>&lt;&gt;</v>
      </c>
      <c r="D311" s="21" t="str">
        <f t="shared" ref="D311:D342" si="31">IF(OR(ISBLANK($E311),$E311="-"),"&lt;club&gt;",VLOOKUP($E311,$A$2:$E$306,4,FALSE))</f>
        <v>&lt;club&gt;</v>
      </c>
      <c r="E311" s="9"/>
      <c r="F311" s="9"/>
      <c r="G311" s="82"/>
      <c r="H311" s="51"/>
      <c r="I311" s="52"/>
      <c r="J311" s="74"/>
      <c r="K311" s="97"/>
      <c r="L311" s="97"/>
      <c r="M311" s="97"/>
      <c r="N311" s="98"/>
      <c r="O311" s="100"/>
    </row>
    <row r="312" spans="1:15" s="20" customFormat="1" x14ac:dyDescent="0.55000000000000004">
      <c r="A312" s="21">
        <f>IF(OR(B312="-",B312="Withdrawn"),A311,A311+1)</f>
        <v>2</v>
      </c>
      <c r="B312" s="22" t="str">
        <f t="shared" si="29"/>
        <v>&lt;cat&gt;</v>
      </c>
      <c r="C312" s="21" t="str">
        <f t="shared" si="30"/>
        <v>&lt;&gt;</v>
      </c>
      <c r="D312" s="21" t="str">
        <f t="shared" si="31"/>
        <v>&lt;club&gt;</v>
      </c>
      <c r="E312" s="9"/>
      <c r="F312" s="9"/>
      <c r="G312" s="82"/>
      <c r="H312" s="51"/>
      <c r="I312" s="52"/>
      <c r="J312" s="74"/>
      <c r="K312" s="97"/>
      <c r="L312" s="97"/>
      <c r="M312" s="97"/>
      <c r="N312" s="98"/>
      <c r="O312" s="100"/>
    </row>
    <row r="313" spans="1:15" s="20" customFormat="1" x14ac:dyDescent="0.55000000000000004">
      <c r="A313" s="21">
        <f t="shared" ref="A313:A360" si="32">IF(OR(B313="-",B313="Withdrawn"),A312,A312+1)</f>
        <v>3</v>
      </c>
      <c r="B313" s="22" t="str">
        <f t="shared" si="29"/>
        <v>&lt;cat&gt;</v>
      </c>
      <c r="C313" s="21" t="str">
        <f t="shared" si="30"/>
        <v>&lt;&gt;</v>
      </c>
      <c r="D313" s="21" t="str">
        <f t="shared" si="31"/>
        <v>&lt;club&gt;</v>
      </c>
      <c r="E313" s="9"/>
      <c r="F313" s="9"/>
      <c r="G313" s="82"/>
      <c r="H313" s="51"/>
      <c r="I313" s="52"/>
      <c r="J313" s="74"/>
      <c r="K313" s="97"/>
      <c r="L313" s="97"/>
      <c r="M313" s="97"/>
      <c r="N313" s="98"/>
      <c r="O313" s="100"/>
    </row>
    <row r="314" spans="1:15" s="20" customFormat="1" x14ac:dyDescent="0.55000000000000004">
      <c r="A314" s="21">
        <f t="shared" si="32"/>
        <v>4</v>
      </c>
      <c r="B314" s="22" t="str">
        <f t="shared" si="29"/>
        <v>&lt;cat&gt;</v>
      </c>
      <c r="C314" s="21" t="str">
        <f t="shared" si="30"/>
        <v>&lt;&gt;</v>
      </c>
      <c r="D314" s="21" t="str">
        <f t="shared" si="31"/>
        <v>&lt;club&gt;</v>
      </c>
      <c r="E314" s="9"/>
      <c r="F314" s="9"/>
      <c r="G314" s="82"/>
      <c r="H314" s="51"/>
      <c r="I314" s="52"/>
      <c r="J314" s="74"/>
      <c r="K314" s="97"/>
      <c r="L314" s="97"/>
      <c r="M314" s="97"/>
      <c r="N314" s="98"/>
      <c r="O314" s="100"/>
    </row>
    <row r="315" spans="1:15" s="20" customFormat="1" x14ac:dyDescent="0.55000000000000004">
      <c r="A315" s="21">
        <f t="shared" si="32"/>
        <v>5</v>
      </c>
      <c r="B315" s="22" t="str">
        <f t="shared" si="29"/>
        <v>&lt;cat&gt;</v>
      </c>
      <c r="C315" s="21" t="str">
        <f t="shared" si="30"/>
        <v>&lt;&gt;</v>
      </c>
      <c r="D315" s="21" t="str">
        <f t="shared" si="31"/>
        <v>&lt;club&gt;</v>
      </c>
      <c r="E315" s="9"/>
      <c r="F315" s="9"/>
      <c r="G315" s="82"/>
      <c r="H315" s="51"/>
      <c r="I315" s="52"/>
      <c r="J315" s="74"/>
      <c r="K315" s="97"/>
      <c r="L315" s="97"/>
      <c r="M315" s="97"/>
      <c r="N315" s="98"/>
      <c r="O315" s="100"/>
    </row>
    <row r="316" spans="1:15" s="20" customFormat="1" x14ac:dyDescent="0.55000000000000004">
      <c r="A316" s="21">
        <f t="shared" si="32"/>
        <v>6</v>
      </c>
      <c r="B316" s="22" t="str">
        <f t="shared" si="29"/>
        <v>&lt;cat&gt;</v>
      </c>
      <c r="C316" s="21" t="str">
        <f t="shared" si="30"/>
        <v>&lt;&gt;</v>
      </c>
      <c r="D316" s="21" t="str">
        <f t="shared" si="31"/>
        <v>&lt;club&gt;</v>
      </c>
      <c r="E316" s="9"/>
      <c r="F316" s="9"/>
      <c r="G316" s="82"/>
      <c r="H316" s="51"/>
      <c r="I316" s="52"/>
      <c r="J316" s="74"/>
      <c r="K316" s="97"/>
      <c r="L316" s="97"/>
      <c r="M316" s="97"/>
      <c r="N316" s="98"/>
      <c r="O316" s="100"/>
    </row>
    <row r="317" spans="1:15" s="20" customFormat="1" x14ac:dyDescent="0.55000000000000004">
      <c r="A317" s="21">
        <f t="shared" si="32"/>
        <v>7</v>
      </c>
      <c r="B317" s="22" t="str">
        <f t="shared" si="29"/>
        <v>&lt;cat&gt;</v>
      </c>
      <c r="C317" s="21" t="str">
        <f t="shared" si="30"/>
        <v>&lt;&gt;</v>
      </c>
      <c r="D317" s="21" t="str">
        <f t="shared" si="31"/>
        <v>&lt;club&gt;</v>
      </c>
      <c r="E317" s="9"/>
      <c r="F317" s="9"/>
      <c r="G317" s="82"/>
      <c r="H317" s="51"/>
      <c r="I317" s="52"/>
      <c r="J317" s="74"/>
      <c r="K317" s="97"/>
      <c r="L317" s="97"/>
      <c r="M317" s="97"/>
      <c r="N317" s="98"/>
      <c r="O317" s="100"/>
    </row>
    <row r="318" spans="1:15" s="20" customFormat="1" x14ac:dyDescent="0.55000000000000004">
      <c r="A318" s="21">
        <f t="shared" si="32"/>
        <v>8</v>
      </c>
      <c r="B318" s="22" t="str">
        <f t="shared" si="29"/>
        <v>&lt;cat&gt;</v>
      </c>
      <c r="C318" s="21" t="str">
        <f t="shared" si="30"/>
        <v>&lt;&gt;</v>
      </c>
      <c r="D318" s="21" t="str">
        <f t="shared" si="31"/>
        <v>&lt;club&gt;</v>
      </c>
      <c r="E318" s="9"/>
      <c r="F318" s="9"/>
      <c r="G318" s="82"/>
      <c r="H318" s="51"/>
      <c r="I318" s="52"/>
      <c r="J318" s="74"/>
      <c r="K318" s="97"/>
      <c r="L318" s="97" t="s">
        <v>480</v>
      </c>
      <c r="M318" s="97"/>
      <c r="N318" s="98"/>
      <c r="O318" s="100"/>
    </row>
    <row r="319" spans="1:15" s="20" customFormat="1" x14ac:dyDescent="0.55000000000000004">
      <c r="A319" s="21">
        <f t="shared" si="32"/>
        <v>9</v>
      </c>
      <c r="B319" s="22" t="str">
        <f t="shared" si="29"/>
        <v>&lt;cat&gt;</v>
      </c>
      <c r="C319" s="21" t="str">
        <f t="shared" si="30"/>
        <v>&lt;&gt;</v>
      </c>
      <c r="D319" s="21" t="str">
        <f t="shared" si="31"/>
        <v>&lt;club&gt;</v>
      </c>
      <c r="E319" s="9"/>
      <c r="F319" s="9"/>
      <c r="G319" s="82"/>
      <c r="H319" s="51"/>
      <c r="I319" s="52"/>
      <c r="J319" s="74"/>
      <c r="K319" s="97"/>
      <c r="L319" s="97"/>
      <c r="M319" s="97"/>
      <c r="N319" s="98"/>
      <c r="O319" s="100"/>
    </row>
    <row r="320" spans="1:15" s="20" customFormat="1" x14ac:dyDescent="0.55000000000000004">
      <c r="A320" s="21">
        <f t="shared" si="32"/>
        <v>10</v>
      </c>
      <c r="B320" s="22" t="str">
        <f t="shared" si="29"/>
        <v>&lt;cat&gt;</v>
      </c>
      <c r="C320" s="21" t="str">
        <f t="shared" si="30"/>
        <v>&lt;&gt;</v>
      </c>
      <c r="D320" s="21" t="str">
        <f t="shared" si="31"/>
        <v>&lt;club&gt;</v>
      </c>
      <c r="E320" s="9"/>
      <c r="F320" s="9"/>
      <c r="G320" s="82"/>
      <c r="H320" s="51"/>
      <c r="I320" s="52"/>
      <c r="J320" s="74"/>
      <c r="K320" s="97"/>
      <c r="L320" s="97"/>
      <c r="M320" s="97"/>
      <c r="N320" s="98"/>
      <c r="O320" s="100"/>
    </row>
    <row r="321" spans="1:15" s="20" customFormat="1" x14ac:dyDescent="0.55000000000000004">
      <c r="A321" s="21">
        <f t="shared" si="32"/>
        <v>11</v>
      </c>
      <c r="B321" s="22" t="str">
        <f t="shared" si="29"/>
        <v>&lt;cat&gt;</v>
      </c>
      <c r="C321" s="21" t="str">
        <f t="shared" si="30"/>
        <v>&lt;&gt;</v>
      </c>
      <c r="D321" s="21" t="str">
        <f t="shared" si="31"/>
        <v>&lt;club&gt;</v>
      </c>
      <c r="E321" s="9"/>
      <c r="F321" s="9"/>
      <c r="G321" s="82"/>
      <c r="H321" s="51"/>
      <c r="I321" s="52"/>
      <c r="J321" s="74"/>
      <c r="K321" s="97"/>
      <c r="L321" s="97"/>
      <c r="M321" s="97"/>
      <c r="N321" s="98"/>
      <c r="O321" s="100"/>
    </row>
    <row r="322" spans="1:15" s="20" customFormat="1" x14ac:dyDescent="0.55000000000000004">
      <c r="A322" s="21">
        <f t="shared" si="32"/>
        <v>12</v>
      </c>
      <c r="B322" s="22" t="str">
        <f t="shared" si="29"/>
        <v>&lt;cat&gt;</v>
      </c>
      <c r="C322" s="21" t="str">
        <f t="shared" si="30"/>
        <v>&lt;&gt;</v>
      </c>
      <c r="D322" s="21" t="str">
        <f t="shared" si="31"/>
        <v>&lt;club&gt;</v>
      </c>
      <c r="E322" s="9"/>
      <c r="F322" s="9"/>
      <c r="G322" s="82"/>
      <c r="H322" s="51"/>
      <c r="I322" s="52"/>
      <c r="J322" s="74"/>
      <c r="K322" s="97"/>
      <c r="L322" s="97"/>
      <c r="M322" s="97"/>
      <c r="N322" s="98"/>
      <c r="O322" s="100"/>
    </row>
    <row r="323" spans="1:15" s="20" customFormat="1" x14ac:dyDescent="0.55000000000000004">
      <c r="A323" s="21">
        <f t="shared" si="32"/>
        <v>13</v>
      </c>
      <c r="B323" s="22" t="str">
        <f t="shared" si="29"/>
        <v>&lt;cat&gt;</v>
      </c>
      <c r="C323" s="21" t="str">
        <f t="shared" si="30"/>
        <v>&lt;&gt;</v>
      </c>
      <c r="D323" s="21" t="str">
        <f t="shared" si="31"/>
        <v>&lt;club&gt;</v>
      </c>
      <c r="E323" s="9"/>
      <c r="F323" s="9"/>
      <c r="G323" s="82"/>
      <c r="H323" s="51"/>
      <c r="I323" s="52"/>
      <c r="J323" s="74"/>
      <c r="K323" s="97"/>
      <c r="L323" s="97"/>
      <c r="M323" s="97"/>
      <c r="N323" s="98"/>
      <c r="O323" s="100"/>
    </row>
    <row r="324" spans="1:15" s="20" customFormat="1" x14ac:dyDescent="0.55000000000000004">
      <c r="A324" s="21">
        <f t="shared" si="32"/>
        <v>14</v>
      </c>
      <c r="B324" s="22" t="str">
        <f t="shared" si="29"/>
        <v>&lt;cat&gt;</v>
      </c>
      <c r="C324" s="21" t="str">
        <f t="shared" si="30"/>
        <v>&lt;&gt;</v>
      </c>
      <c r="D324" s="21" t="str">
        <f t="shared" si="31"/>
        <v>&lt;club&gt;</v>
      </c>
      <c r="E324" s="9"/>
      <c r="F324" s="9"/>
      <c r="G324" s="82"/>
      <c r="H324" s="51"/>
      <c r="I324" s="52"/>
      <c r="J324" s="74"/>
      <c r="K324" s="97"/>
      <c r="L324" s="97"/>
      <c r="M324" s="97"/>
      <c r="N324" s="98"/>
      <c r="O324" s="100"/>
    </row>
    <row r="325" spans="1:15" s="20" customFormat="1" x14ac:dyDescent="0.55000000000000004">
      <c r="A325" s="21">
        <f t="shared" si="32"/>
        <v>15</v>
      </c>
      <c r="B325" s="22" t="str">
        <f t="shared" si="29"/>
        <v>&lt;cat&gt;</v>
      </c>
      <c r="C325" s="21" t="str">
        <f t="shared" si="30"/>
        <v>&lt;&gt;</v>
      </c>
      <c r="D325" s="21" t="str">
        <f t="shared" si="31"/>
        <v>&lt;club&gt;</v>
      </c>
      <c r="E325" s="9"/>
      <c r="F325" s="9"/>
      <c r="G325" s="82"/>
      <c r="H325" s="51"/>
      <c r="I325" s="52"/>
      <c r="J325" s="74"/>
      <c r="K325" s="97"/>
      <c r="L325" s="97"/>
      <c r="M325" s="97"/>
      <c r="N325" s="98"/>
      <c r="O325" s="100"/>
    </row>
    <row r="326" spans="1:15" s="20" customFormat="1" x14ac:dyDescent="0.55000000000000004">
      <c r="A326" s="21">
        <f t="shared" si="32"/>
        <v>16</v>
      </c>
      <c r="B326" s="22" t="str">
        <f t="shared" si="29"/>
        <v>&lt;cat&gt;</v>
      </c>
      <c r="C326" s="21" t="str">
        <f t="shared" si="30"/>
        <v>&lt;&gt;</v>
      </c>
      <c r="D326" s="21" t="str">
        <f t="shared" si="31"/>
        <v>&lt;club&gt;</v>
      </c>
      <c r="E326" s="9"/>
      <c r="F326" s="9"/>
      <c r="G326" s="82"/>
      <c r="H326" s="51"/>
      <c r="I326" s="52"/>
      <c r="J326" s="74"/>
      <c r="K326" s="97"/>
      <c r="L326" s="97"/>
      <c r="M326" s="97"/>
      <c r="N326" s="98"/>
      <c r="O326" s="100"/>
    </row>
    <row r="327" spans="1:15" s="20" customFormat="1" x14ac:dyDescent="0.55000000000000004">
      <c r="A327" s="21">
        <f t="shared" si="32"/>
        <v>17</v>
      </c>
      <c r="B327" s="22" t="str">
        <f t="shared" si="29"/>
        <v>&lt;cat&gt;</v>
      </c>
      <c r="C327" s="21" t="str">
        <f t="shared" si="30"/>
        <v>&lt;&gt;</v>
      </c>
      <c r="D327" s="21" t="str">
        <f t="shared" si="31"/>
        <v>&lt;club&gt;</v>
      </c>
      <c r="E327" s="9"/>
      <c r="F327" s="9"/>
      <c r="G327" s="82"/>
      <c r="H327" s="51"/>
      <c r="I327" s="52"/>
      <c r="J327" s="74"/>
      <c r="K327" s="97"/>
      <c r="L327" s="97"/>
      <c r="M327" s="97"/>
      <c r="N327" s="98"/>
      <c r="O327" s="100"/>
    </row>
    <row r="328" spans="1:15" s="20" customFormat="1" x14ac:dyDescent="0.55000000000000004">
      <c r="A328" s="21">
        <f t="shared" si="32"/>
        <v>18</v>
      </c>
      <c r="B328" s="22" t="str">
        <f t="shared" si="29"/>
        <v>&lt;cat&gt;</v>
      </c>
      <c r="C328" s="21" t="str">
        <f t="shared" si="30"/>
        <v>&lt;&gt;</v>
      </c>
      <c r="D328" s="21" t="str">
        <f t="shared" si="31"/>
        <v>&lt;club&gt;</v>
      </c>
      <c r="E328" s="9"/>
      <c r="F328" s="9"/>
      <c r="G328" s="82"/>
      <c r="H328" s="51"/>
      <c r="I328" s="52"/>
      <c r="J328" s="74"/>
      <c r="K328" s="97"/>
      <c r="L328" s="97"/>
      <c r="M328" s="97"/>
      <c r="N328" s="98"/>
      <c r="O328" s="100"/>
    </row>
    <row r="329" spans="1:15" s="20" customFormat="1" x14ac:dyDescent="0.55000000000000004">
      <c r="A329" s="21">
        <f t="shared" si="32"/>
        <v>19</v>
      </c>
      <c r="B329" s="22" t="str">
        <f t="shared" si="29"/>
        <v>&lt;cat&gt;</v>
      </c>
      <c r="C329" s="21" t="str">
        <f t="shared" si="30"/>
        <v>&lt;&gt;</v>
      </c>
      <c r="D329" s="21" t="str">
        <f t="shared" si="31"/>
        <v>&lt;club&gt;</v>
      </c>
      <c r="E329" s="9"/>
      <c r="F329" s="9"/>
      <c r="G329" s="82"/>
      <c r="H329" s="51"/>
      <c r="I329" s="52"/>
      <c r="J329" s="74"/>
      <c r="K329" s="97"/>
      <c r="L329" s="97"/>
      <c r="M329" s="97"/>
      <c r="N329" s="98"/>
      <c r="O329" s="100"/>
    </row>
    <row r="330" spans="1:15" s="20" customFormat="1" x14ac:dyDescent="0.55000000000000004">
      <c r="A330" s="21">
        <f t="shared" si="32"/>
        <v>20</v>
      </c>
      <c r="B330" s="22" t="str">
        <f t="shared" si="29"/>
        <v>&lt;cat&gt;</v>
      </c>
      <c r="C330" s="21" t="str">
        <f t="shared" si="30"/>
        <v>&lt;&gt;</v>
      </c>
      <c r="D330" s="21" t="str">
        <f t="shared" si="31"/>
        <v>&lt;club&gt;</v>
      </c>
      <c r="E330" s="9"/>
      <c r="F330" s="9"/>
      <c r="G330" s="82"/>
      <c r="H330" s="51"/>
      <c r="I330" s="52"/>
      <c r="J330" s="74"/>
      <c r="K330" s="97"/>
      <c r="L330" s="97"/>
      <c r="M330" s="97"/>
      <c r="N330" s="98"/>
      <c r="O330" s="100"/>
    </row>
    <row r="331" spans="1:15" s="20" customFormat="1" x14ac:dyDescent="0.55000000000000004">
      <c r="A331" s="21">
        <f t="shared" si="32"/>
        <v>21</v>
      </c>
      <c r="B331" s="22" t="str">
        <f t="shared" si="29"/>
        <v>&lt;cat&gt;</v>
      </c>
      <c r="C331" s="21" t="str">
        <f t="shared" si="30"/>
        <v>&lt;&gt;</v>
      </c>
      <c r="D331" s="21" t="str">
        <f t="shared" si="31"/>
        <v>&lt;club&gt;</v>
      </c>
      <c r="E331" s="9"/>
      <c r="F331" s="9"/>
      <c r="G331" s="82"/>
      <c r="H331" s="51"/>
      <c r="I331" s="52"/>
      <c r="J331" s="74"/>
      <c r="K331" s="97"/>
      <c r="L331" s="97"/>
      <c r="M331" s="97"/>
      <c r="N331" s="98"/>
      <c r="O331" s="100"/>
    </row>
    <row r="332" spans="1:15" s="20" customFormat="1" x14ac:dyDescent="0.55000000000000004">
      <c r="A332" s="21">
        <f t="shared" si="32"/>
        <v>22</v>
      </c>
      <c r="B332" s="22" t="str">
        <f t="shared" si="29"/>
        <v>&lt;cat&gt;</v>
      </c>
      <c r="C332" s="21" t="str">
        <f t="shared" si="30"/>
        <v>&lt;&gt;</v>
      </c>
      <c r="D332" s="21" t="str">
        <f t="shared" si="31"/>
        <v>&lt;club&gt;</v>
      </c>
      <c r="E332" s="9"/>
      <c r="F332" s="9"/>
      <c r="G332" s="82"/>
      <c r="H332" s="51"/>
      <c r="I332" s="52"/>
      <c r="J332" s="74"/>
      <c r="K332" s="97"/>
      <c r="L332" s="97"/>
      <c r="M332" s="97"/>
      <c r="N332" s="98"/>
      <c r="O332" s="100"/>
    </row>
    <row r="333" spans="1:15" s="20" customFormat="1" x14ac:dyDescent="0.55000000000000004">
      <c r="A333" s="21">
        <f t="shared" si="32"/>
        <v>23</v>
      </c>
      <c r="B333" s="22" t="str">
        <f t="shared" si="29"/>
        <v>&lt;cat&gt;</v>
      </c>
      <c r="C333" s="21" t="str">
        <f t="shared" si="30"/>
        <v>&lt;&gt;</v>
      </c>
      <c r="D333" s="21" t="str">
        <f t="shared" si="31"/>
        <v>&lt;club&gt;</v>
      </c>
      <c r="E333" s="9"/>
      <c r="F333" s="9"/>
      <c r="G333" s="82"/>
      <c r="H333" s="51"/>
      <c r="I333" s="52"/>
      <c r="J333" s="74"/>
      <c r="K333" s="97"/>
      <c r="L333" s="97"/>
      <c r="M333" s="97"/>
      <c r="N333" s="98"/>
      <c r="O333" s="100"/>
    </row>
    <row r="334" spans="1:15" s="20" customFormat="1" x14ac:dyDescent="0.55000000000000004">
      <c r="A334" s="21">
        <f t="shared" si="32"/>
        <v>24</v>
      </c>
      <c r="B334" s="22" t="str">
        <f t="shared" si="29"/>
        <v>&lt;cat&gt;</v>
      </c>
      <c r="C334" s="21" t="str">
        <f t="shared" si="30"/>
        <v>&lt;&gt;</v>
      </c>
      <c r="D334" s="21" t="str">
        <f t="shared" si="31"/>
        <v>&lt;club&gt;</v>
      </c>
      <c r="E334" s="9"/>
      <c r="F334" s="9"/>
      <c r="G334" s="82"/>
      <c r="H334" s="51"/>
      <c r="I334" s="52"/>
      <c r="J334" s="74"/>
      <c r="K334" s="97"/>
      <c r="L334" s="97"/>
      <c r="M334" s="97"/>
      <c r="N334" s="98"/>
      <c r="O334" s="100"/>
    </row>
    <row r="335" spans="1:15" s="20" customFormat="1" x14ac:dyDescent="0.55000000000000004">
      <c r="A335" s="21">
        <f t="shared" si="32"/>
        <v>25</v>
      </c>
      <c r="B335" s="22" t="str">
        <f t="shared" si="29"/>
        <v>&lt;cat&gt;</v>
      </c>
      <c r="C335" s="21" t="str">
        <f t="shared" si="30"/>
        <v>&lt;&gt;</v>
      </c>
      <c r="D335" s="21" t="str">
        <f t="shared" si="31"/>
        <v>&lt;club&gt;</v>
      </c>
      <c r="E335" s="9"/>
      <c r="F335" s="9"/>
      <c r="G335" s="82"/>
      <c r="H335" s="51"/>
      <c r="I335" s="52"/>
      <c r="J335" s="74"/>
      <c r="K335" s="97"/>
      <c r="L335" s="97"/>
      <c r="M335" s="97"/>
      <c r="N335" s="98"/>
      <c r="O335" s="100"/>
    </row>
    <row r="336" spans="1:15" s="20" customFormat="1" x14ac:dyDescent="0.55000000000000004">
      <c r="A336" s="21">
        <f t="shared" si="32"/>
        <v>26</v>
      </c>
      <c r="B336" s="22" t="str">
        <f t="shared" si="29"/>
        <v>&lt;cat&gt;</v>
      </c>
      <c r="C336" s="21" t="str">
        <f t="shared" si="30"/>
        <v>&lt;&gt;</v>
      </c>
      <c r="D336" s="21" t="str">
        <f t="shared" si="31"/>
        <v>&lt;club&gt;</v>
      </c>
      <c r="E336" s="9"/>
      <c r="F336" s="9"/>
      <c r="G336" s="82"/>
      <c r="H336" s="51"/>
      <c r="I336" s="52"/>
      <c r="J336" s="74"/>
      <c r="K336" s="97"/>
      <c r="L336" s="97"/>
      <c r="M336" s="97"/>
      <c r="N336" s="98"/>
      <c r="O336" s="100"/>
    </row>
    <row r="337" spans="1:15" s="20" customFormat="1" x14ac:dyDescent="0.55000000000000004">
      <c r="A337" s="21">
        <f t="shared" si="32"/>
        <v>27</v>
      </c>
      <c r="B337" s="22" t="str">
        <f t="shared" si="29"/>
        <v>&lt;cat&gt;</v>
      </c>
      <c r="C337" s="21" t="str">
        <f t="shared" si="30"/>
        <v>&lt;&gt;</v>
      </c>
      <c r="D337" s="21" t="str">
        <f t="shared" si="31"/>
        <v>&lt;club&gt;</v>
      </c>
      <c r="E337" s="9"/>
      <c r="F337" s="9"/>
      <c r="G337" s="82"/>
      <c r="H337" s="51"/>
      <c r="I337" s="52"/>
      <c r="J337" s="74"/>
      <c r="K337" s="97"/>
      <c r="L337" s="97"/>
      <c r="M337" s="97"/>
      <c r="N337" s="98"/>
      <c r="O337" s="100"/>
    </row>
    <row r="338" spans="1:15" s="20" customFormat="1" x14ac:dyDescent="0.55000000000000004">
      <c r="A338" s="21">
        <f t="shared" si="32"/>
        <v>28</v>
      </c>
      <c r="B338" s="22" t="str">
        <f t="shared" si="29"/>
        <v>&lt;cat&gt;</v>
      </c>
      <c r="C338" s="21" t="str">
        <f t="shared" si="30"/>
        <v>&lt;&gt;</v>
      </c>
      <c r="D338" s="21" t="str">
        <f t="shared" si="31"/>
        <v>&lt;club&gt;</v>
      </c>
      <c r="E338" s="9"/>
      <c r="F338" s="9"/>
      <c r="G338" s="82"/>
      <c r="H338" s="51"/>
      <c r="I338" s="52"/>
      <c r="J338" s="74"/>
      <c r="K338" s="97"/>
      <c r="L338" s="97"/>
      <c r="M338" s="97"/>
      <c r="N338" s="98"/>
      <c r="O338" s="100"/>
    </row>
    <row r="339" spans="1:15" s="20" customFormat="1" x14ac:dyDescent="0.55000000000000004">
      <c r="A339" s="21">
        <f t="shared" si="32"/>
        <v>29</v>
      </c>
      <c r="B339" s="22" t="str">
        <f t="shared" si="29"/>
        <v>&lt;cat&gt;</v>
      </c>
      <c r="C339" s="21" t="str">
        <f t="shared" si="30"/>
        <v>&lt;&gt;</v>
      </c>
      <c r="D339" s="21" t="str">
        <f t="shared" si="31"/>
        <v>&lt;club&gt;</v>
      </c>
      <c r="E339" s="9"/>
      <c r="F339" s="9"/>
      <c r="G339" s="82"/>
      <c r="H339" s="51"/>
      <c r="I339" s="52"/>
      <c r="J339" s="74"/>
      <c r="K339" s="97"/>
      <c r="L339" s="97"/>
      <c r="M339" s="97"/>
      <c r="N339" s="98"/>
      <c r="O339" s="100"/>
    </row>
    <row r="340" spans="1:15" s="20" customFormat="1" x14ac:dyDescent="0.55000000000000004">
      <c r="A340" s="21">
        <f t="shared" si="32"/>
        <v>30</v>
      </c>
      <c r="B340" s="22" t="str">
        <f t="shared" si="29"/>
        <v>&lt;cat&gt;</v>
      </c>
      <c r="C340" s="21" t="str">
        <f t="shared" si="30"/>
        <v>&lt;&gt;</v>
      </c>
      <c r="D340" s="21" t="str">
        <f t="shared" si="31"/>
        <v>&lt;club&gt;</v>
      </c>
      <c r="E340" s="9"/>
      <c r="F340" s="9"/>
      <c r="G340" s="82"/>
      <c r="H340" s="51"/>
      <c r="I340" s="52"/>
      <c r="J340" s="74"/>
      <c r="K340" s="97"/>
      <c r="L340" s="97"/>
      <c r="M340" s="97"/>
      <c r="N340" s="98"/>
      <c r="O340" s="100"/>
    </row>
    <row r="341" spans="1:15" s="20" customFormat="1" x14ac:dyDescent="0.55000000000000004">
      <c r="A341" s="21">
        <f t="shared" si="32"/>
        <v>31</v>
      </c>
      <c r="B341" s="22" t="str">
        <f t="shared" si="29"/>
        <v>&lt;cat&gt;</v>
      </c>
      <c r="C341" s="21" t="str">
        <f t="shared" si="30"/>
        <v>&lt;&gt;</v>
      </c>
      <c r="D341" s="21" t="str">
        <f t="shared" si="31"/>
        <v>&lt;club&gt;</v>
      </c>
      <c r="E341" s="9"/>
      <c r="F341" s="9"/>
      <c r="G341" s="82"/>
      <c r="H341" s="51"/>
      <c r="I341" s="52"/>
      <c r="J341" s="74"/>
      <c r="K341" s="97"/>
      <c r="L341" s="97"/>
      <c r="M341" s="97"/>
      <c r="N341" s="98"/>
      <c r="O341" s="100"/>
    </row>
    <row r="342" spans="1:15" s="20" customFormat="1" x14ac:dyDescent="0.55000000000000004">
      <c r="A342" s="21">
        <f t="shared" si="32"/>
        <v>32</v>
      </c>
      <c r="B342" s="22" t="str">
        <f t="shared" si="29"/>
        <v>&lt;cat&gt;</v>
      </c>
      <c r="C342" s="21" t="str">
        <f t="shared" si="30"/>
        <v>&lt;&gt;</v>
      </c>
      <c r="D342" s="21" t="str">
        <f t="shared" si="31"/>
        <v>&lt;club&gt;</v>
      </c>
      <c r="E342" s="9"/>
      <c r="F342" s="9"/>
      <c r="G342" s="82"/>
      <c r="H342" s="51"/>
      <c r="I342" s="52"/>
      <c r="J342" s="74"/>
      <c r="K342" s="97"/>
      <c r="L342" s="97"/>
      <c r="M342" s="97"/>
      <c r="N342" s="98"/>
      <c r="O342" s="100"/>
    </row>
    <row r="343" spans="1:15" s="20" customFormat="1" x14ac:dyDescent="0.55000000000000004">
      <c r="A343" s="21">
        <f t="shared" si="32"/>
        <v>33</v>
      </c>
      <c r="B343" s="22" t="str">
        <f t="shared" ref="B343:B360" si="33">IF(OR(ISBLANK($E343),$E343="-"),"&lt;cat&gt;",IF(ISBLANK(H343),VLOOKUP($E343,$A$2:$E$306,2,FALSE),H343))</f>
        <v>&lt;cat&gt;</v>
      </c>
      <c r="C343" s="21" t="str">
        <f t="shared" ref="C343:C360" si="34">IF(OR(ISBLANK($E343),$E343="-"),"&lt;&gt;",VLOOKUP($E343,$A$2:$E$306,3,FALSE))</f>
        <v>&lt;&gt;</v>
      </c>
      <c r="D343" s="21" t="str">
        <f t="shared" ref="D343:D360" si="35">IF(OR(ISBLANK($E343),$E343="-"),"&lt;club&gt;",VLOOKUP($E343,$A$2:$E$306,4,FALSE))</f>
        <v>&lt;club&gt;</v>
      </c>
      <c r="E343" s="9"/>
      <c r="F343" s="9"/>
      <c r="G343" s="82"/>
      <c r="H343" s="51"/>
      <c r="I343" s="52"/>
      <c r="J343" s="74"/>
      <c r="K343" s="97"/>
      <c r="L343" s="97"/>
      <c r="M343" s="97"/>
      <c r="N343" s="98"/>
      <c r="O343" s="100"/>
    </row>
    <row r="344" spans="1:15" s="20" customFormat="1" x14ac:dyDescent="0.55000000000000004">
      <c r="A344" s="21">
        <f t="shared" si="32"/>
        <v>34</v>
      </c>
      <c r="B344" s="22" t="str">
        <f t="shared" si="33"/>
        <v>&lt;cat&gt;</v>
      </c>
      <c r="C344" s="21" t="str">
        <f t="shared" si="34"/>
        <v>&lt;&gt;</v>
      </c>
      <c r="D344" s="21" t="str">
        <f t="shared" si="35"/>
        <v>&lt;club&gt;</v>
      </c>
      <c r="E344" s="9"/>
      <c r="F344" s="9"/>
      <c r="G344" s="82"/>
      <c r="H344" s="51"/>
      <c r="I344" s="52"/>
      <c r="J344" s="74"/>
      <c r="K344" s="97"/>
      <c r="L344" s="97"/>
      <c r="M344" s="97"/>
      <c r="N344" s="98"/>
      <c r="O344" s="100"/>
    </row>
    <row r="345" spans="1:15" s="20" customFormat="1" x14ac:dyDescent="0.55000000000000004">
      <c r="A345" s="21">
        <f t="shared" si="32"/>
        <v>35</v>
      </c>
      <c r="B345" s="22" t="str">
        <f t="shared" si="33"/>
        <v>&lt;cat&gt;</v>
      </c>
      <c r="C345" s="21" t="str">
        <f t="shared" si="34"/>
        <v>&lt;&gt;</v>
      </c>
      <c r="D345" s="21" t="str">
        <f t="shared" si="35"/>
        <v>&lt;club&gt;</v>
      </c>
      <c r="E345" s="9"/>
      <c r="F345" s="9"/>
      <c r="G345" s="82"/>
      <c r="H345" s="51"/>
      <c r="I345" s="52"/>
      <c r="J345" s="74"/>
      <c r="K345" s="97"/>
      <c r="L345" s="97"/>
      <c r="M345" s="97"/>
      <c r="N345" s="98"/>
      <c r="O345" s="100"/>
    </row>
    <row r="346" spans="1:15" s="20" customFormat="1" x14ac:dyDescent="0.55000000000000004">
      <c r="A346" s="21">
        <f t="shared" si="32"/>
        <v>36</v>
      </c>
      <c r="B346" s="22" t="str">
        <f t="shared" si="33"/>
        <v>&lt;cat&gt;</v>
      </c>
      <c r="C346" s="21" t="str">
        <f t="shared" si="34"/>
        <v>&lt;&gt;</v>
      </c>
      <c r="D346" s="21" t="str">
        <f t="shared" si="35"/>
        <v>&lt;club&gt;</v>
      </c>
      <c r="E346" s="9"/>
      <c r="F346" s="9"/>
      <c r="G346" s="82"/>
      <c r="H346" s="51"/>
      <c r="I346" s="52"/>
      <c r="J346" s="74"/>
      <c r="K346" s="97"/>
      <c r="L346" s="97"/>
      <c r="M346" s="97"/>
      <c r="N346" s="98"/>
      <c r="O346" s="100"/>
    </row>
    <row r="347" spans="1:15" s="20" customFormat="1" x14ac:dyDescent="0.55000000000000004">
      <c r="A347" s="21">
        <f t="shared" si="32"/>
        <v>37</v>
      </c>
      <c r="B347" s="22" t="str">
        <f t="shared" si="33"/>
        <v>&lt;cat&gt;</v>
      </c>
      <c r="C347" s="21" t="str">
        <f t="shared" si="34"/>
        <v>&lt;&gt;</v>
      </c>
      <c r="D347" s="21" t="str">
        <f t="shared" si="35"/>
        <v>&lt;club&gt;</v>
      </c>
      <c r="E347" s="9"/>
      <c r="F347" s="9"/>
      <c r="G347" s="82"/>
      <c r="H347" s="51"/>
      <c r="I347" s="52"/>
      <c r="J347" s="74"/>
      <c r="K347" s="97"/>
      <c r="L347" s="97"/>
      <c r="M347" s="97"/>
      <c r="N347" s="98"/>
      <c r="O347" s="100"/>
    </row>
    <row r="348" spans="1:15" s="20" customFormat="1" x14ac:dyDescent="0.55000000000000004">
      <c r="A348" s="21">
        <f t="shared" si="32"/>
        <v>38</v>
      </c>
      <c r="B348" s="22" t="str">
        <f t="shared" si="33"/>
        <v>&lt;cat&gt;</v>
      </c>
      <c r="C348" s="21" t="str">
        <f t="shared" si="34"/>
        <v>&lt;&gt;</v>
      </c>
      <c r="D348" s="21" t="str">
        <f t="shared" si="35"/>
        <v>&lt;club&gt;</v>
      </c>
      <c r="E348" s="9"/>
      <c r="F348" s="9"/>
      <c r="G348" s="82"/>
      <c r="H348" s="51"/>
      <c r="I348" s="52"/>
      <c r="J348" s="74"/>
      <c r="K348" s="97"/>
      <c r="L348" s="97"/>
      <c r="M348" s="97"/>
      <c r="N348" s="98"/>
      <c r="O348" s="100"/>
    </row>
    <row r="349" spans="1:15" s="20" customFormat="1" x14ac:dyDescent="0.55000000000000004">
      <c r="A349" s="21">
        <f t="shared" si="32"/>
        <v>39</v>
      </c>
      <c r="B349" s="22" t="str">
        <f t="shared" si="33"/>
        <v>&lt;cat&gt;</v>
      </c>
      <c r="C349" s="21" t="str">
        <f t="shared" si="34"/>
        <v>&lt;&gt;</v>
      </c>
      <c r="D349" s="21" t="str">
        <f t="shared" si="35"/>
        <v>&lt;club&gt;</v>
      </c>
      <c r="E349" s="9"/>
      <c r="F349" s="9"/>
      <c r="G349" s="82"/>
      <c r="H349" s="51"/>
      <c r="I349" s="52"/>
      <c r="J349" s="74"/>
      <c r="K349" s="97"/>
      <c r="L349" s="97"/>
      <c r="M349" s="97"/>
      <c r="N349" s="98"/>
      <c r="O349" s="100"/>
    </row>
    <row r="350" spans="1:15" s="20" customFormat="1" x14ac:dyDescent="0.55000000000000004">
      <c r="A350" s="21">
        <f t="shared" si="32"/>
        <v>40</v>
      </c>
      <c r="B350" s="22" t="str">
        <f t="shared" si="33"/>
        <v>&lt;cat&gt;</v>
      </c>
      <c r="C350" s="21" t="str">
        <f t="shared" si="34"/>
        <v>&lt;&gt;</v>
      </c>
      <c r="D350" s="21" t="str">
        <f t="shared" si="35"/>
        <v>&lt;club&gt;</v>
      </c>
      <c r="E350" s="9"/>
      <c r="F350" s="9"/>
      <c r="G350" s="82"/>
      <c r="H350" s="51"/>
      <c r="I350" s="52"/>
      <c r="J350" s="74"/>
      <c r="K350" s="97"/>
      <c r="L350" s="97"/>
      <c r="M350" s="97"/>
      <c r="N350" s="98"/>
      <c r="O350" s="100"/>
    </row>
    <row r="351" spans="1:15" s="20" customFormat="1" x14ac:dyDescent="0.55000000000000004">
      <c r="A351" s="21">
        <f t="shared" si="32"/>
        <v>41</v>
      </c>
      <c r="B351" s="22" t="str">
        <f t="shared" si="33"/>
        <v>&lt;cat&gt;</v>
      </c>
      <c r="C351" s="21" t="str">
        <f t="shared" si="34"/>
        <v>&lt;&gt;</v>
      </c>
      <c r="D351" s="21" t="str">
        <f t="shared" si="35"/>
        <v>&lt;club&gt;</v>
      </c>
      <c r="E351" s="9"/>
      <c r="F351" s="9"/>
      <c r="G351" s="82"/>
      <c r="H351" s="51"/>
      <c r="I351" s="52"/>
      <c r="J351" s="74"/>
      <c r="K351" s="97"/>
      <c r="L351" s="97"/>
      <c r="M351" s="97"/>
      <c r="N351" s="98"/>
      <c r="O351" s="100"/>
    </row>
    <row r="352" spans="1:15" s="20" customFormat="1" x14ac:dyDescent="0.55000000000000004">
      <c r="A352" s="21">
        <f t="shared" si="32"/>
        <v>42</v>
      </c>
      <c r="B352" s="22" t="str">
        <f t="shared" si="33"/>
        <v>&lt;cat&gt;</v>
      </c>
      <c r="C352" s="21" t="str">
        <f t="shared" si="34"/>
        <v>&lt;&gt;</v>
      </c>
      <c r="D352" s="21" t="str">
        <f t="shared" si="35"/>
        <v>&lt;club&gt;</v>
      </c>
      <c r="E352" s="9"/>
      <c r="F352" s="9"/>
      <c r="G352" s="82"/>
      <c r="H352" s="51"/>
      <c r="I352" s="52"/>
      <c r="J352" s="74"/>
      <c r="K352" s="97"/>
      <c r="L352" s="97"/>
      <c r="M352" s="97"/>
      <c r="N352" s="98"/>
      <c r="O352" s="100"/>
    </row>
    <row r="353" spans="1:15" s="20" customFormat="1" x14ac:dyDescent="0.55000000000000004">
      <c r="A353" s="21">
        <f t="shared" si="32"/>
        <v>43</v>
      </c>
      <c r="B353" s="22" t="str">
        <f t="shared" si="33"/>
        <v>&lt;cat&gt;</v>
      </c>
      <c r="C353" s="21" t="str">
        <f t="shared" si="34"/>
        <v>&lt;&gt;</v>
      </c>
      <c r="D353" s="21" t="str">
        <f t="shared" si="35"/>
        <v>&lt;club&gt;</v>
      </c>
      <c r="E353" s="9"/>
      <c r="F353" s="9"/>
      <c r="G353" s="82"/>
      <c r="H353" s="51"/>
      <c r="I353" s="52"/>
      <c r="J353" s="74"/>
      <c r="K353" s="97"/>
      <c r="L353" s="97"/>
      <c r="M353" s="97"/>
      <c r="N353" s="98"/>
      <c r="O353" s="100"/>
    </row>
    <row r="354" spans="1:15" s="20" customFormat="1" x14ac:dyDescent="0.55000000000000004">
      <c r="A354" s="21">
        <f t="shared" si="32"/>
        <v>44</v>
      </c>
      <c r="B354" s="22" t="str">
        <f t="shared" si="33"/>
        <v>&lt;cat&gt;</v>
      </c>
      <c r="C354" s="21" t="str">
        <f t="shared" si="34"/>
        <v>&lt;&gt;</v>
      </c>
      <c r="D354" s="21" t="str">
        <f t="shared" si="35"/>
        <v>&lt;club&gt;</v>
      </c>
      <c r="E354" s="9"/>
      <c r="F354" s="9"/>
      <c r="G354" s="82"/>
      <c r="H354" s="51"/>
      <c r="I354" s="52"/>
      <c r="J354" s="74"/>
      <c r="K354" s="97"/>
      <c r="L354" s="97"/>
      <c r="M354" s="97"/>
      <c r="N354" s="98"/>
      <c r="O354" s="100"/>
    </row>
    <row r="355" spans="1:15" s="20" customFormat="1" x14ac:dyDescent="0.55000000000000004">
      <c r="A355" s="21">
        <f t="shared" si="32"/>
        <v>45</v>
      </c>
      <c r="B355" s="22" t="str">
        <f t="shared" si="33"/>
        <v>&lt;cat&gt;</v>
      </c>
      <c r="C355" s="21" t="str">
        <f t="shared" si="34"/>
        <v>&lt;&gt;</v>
      </c>
      <c r="D355" s="21" t="str">
        <f t="shared" si="35"/>
        <v>&lt;club&gt;</v>
      </c>
      <c r="E355" s="9"/>
      <c r="F355" s="9"/>
      <c r="G355" s="82"/>
      <c r="H355" s="51"/>
      <c r="I355" s="52"/>
      <c r="J355" s="74"/>
      <c r="K355" s="97"/>
      <c r="L355" s="97"/>
      <c r="M355" s="97"/>
      <c r="N355" s="98"/>
      <c r="O355" s="100"/>
    </row>
    <row r="356" spans="1:15" s="20" customFormat="1" x14ac:dyDescent="0.55000000000000004">
      <c r="A356" s="21">
        <f t="shared" si="32"/>
        <v>46</v>
      </c>
      <c r="B356" s="22" t="str">
        <f t="shared" si="33"/>
        <v>&lt;cat&gt;</v>
      </c>
      <c r="C356" s="21" t="str">
        <f t="shared" si="34"/>
        <v>&lt;&gt;</v>
      </c>
      <c r="D356" s="21" t="str">
        <f t="shared" si="35"/>
        <v>&lt;club&gt;</v>
      </c>
      <c r="E356" s="9"/>
      <c r="F356" s="9"/>
      <c r="G356" s="82"/>
      <c r="H356" s="51"/>
      <c r="I356" s="52"/>
      <c r="J356" s="74"/>
      <c r="K356" s="97"/>
      <c r="L356" s="97"/>
      <c r="M356" s="97"/>
      <c r="N356" s="98"/>
      <c r="O356" s="100"/>
    </row>
    <row r="357" spans="1:15" s="20" customFormat="1" x14ac:dyDescent="0.55000000000000004">
      <c r="A357" s="21">
        <f t="shared" si="32"/>
        <v>47</v>
      </c>
      <c r="B357" s="22" t="str">
        <f t="shared" si="33"/>
        <v>&lt;cat&gt;</v>
      </c>
      <c r="C357" s="21" t="str">
        <f t="shared" si="34"/>
        <v>&lt;&gt;</v>
      </c>
      <c r="D357" s="21" t="str">
        <f t="shared" si="35"/>
        <v>&lt;club&gt;</v>
      </c>
      <c r="E357" s="9"/>
      <c r="F357" s="9"/>
      <c r="G357" s="82"/>
      <c r="H357" s="51"/>
      <c r="I357" s="52"/>
      <c r="J357" s="74"/>
      <c r="K357" s="97"/>
      <c r="L357" s="97"/>
      <c r="M357" s="97"/>
      <c r="N357" s="98"/>
      <c r="O357" s="100"/>
    </row>
    <row r="358" spans="1:15" s="20" customFormat="1" x14ac:dyDescent="0.55000000000000004">
      <c r="A358" s="21">
        <f t="shared" si="32"/>
        <v>48</v>
      </c>
      <c r="B358" s="22" t="str">
        <f t="shared" si="33"/>
        <v>&lt;cat&gt;</v>
      </c>
      <c r="C358" s="21" t="str">
        <f t="shared" si="34"/>
        <v>&lt;&gt;</v>
      </c>
      <c r="D358" s="21" t="str">
        <f t="shared" si="35"/>
        <v>&lt;club&gt;</v>
      </c>
      <c r="E358" s="9"/>
      <c r="F358" s="9"/>
      <c r="G358" s="82"/>
      <c r="H358" s="51"/>
      <c r="I358" s="52"/>
      <c r="J358" s="74"/>
      <c r="K358" s="97"/>
      <c r="L358" s="97"/>
      <c r="M358" s="97"/>
      <c r="N358" s="98"/>
      <c r="O358" s="100"/>
    </row>
    <row r="359" spans="1:15" s="20" customFormat="1" x14ac:dyDescent="0.55000000000000004">
      <c r="A359" s="21">
        <f t="shared" si="32"/>
        <v>49</v>
      </c>
      <c r="B359" s="22" t="str">
        <f t="shared" si="33"/>
        <v>&lt;cat&gt;</v>
      </c>
      <c r="C359" s="21" t="str">
        <f t="shared" si="34"/>
        <v>&lt;&gt;</v>
      </c>
      <c r="D359" s="21" t="str">
        <f t="shared" si="35"/>
        <v>&lt;club&gt;</v>
      </c>
      <c r="E359" s="9"/>
      <c r="F359" s="9"/>
      <c r="G359" s="82"/>
      <c r="H359" s="51"/>
      <c r="I359" s="52"/>
      <c r="J359" s="74"/>
      <c r="K359" s="97"/>
      <c r="L359" s="97"/>
      <c r="M359" s="97"/>
      <c r="N359" s="98"/>
      <c r="O359" s="100"/>
    </row>
    <row r="360" spans="1:15" s="20" customFormat="1" x14ac:dyDescent="0.55000000000000004">
      <c r="A360" s="21">
        <f t="shared" si="32"/>
        <v>50</v>
      </c>
      <c r="B360" s="22" t="str">
        <f t="shared" si="33"/>
        <v>&lt;cat&gt;</v>
      </c>
      <c r="C360" s="21" t="str">
        <f t="shared" si="34"/>
        <v>&lt;&gt;</v>
      </c>
      <c r="D360" s="21" t="str">
        <f t="shared" si="35"/>
        <v>&lt;club&gt;</v>
      </c>
      <c r="E360" s="9"/>
      <c r="F360" s="9"/>
      <c r="G360" s="82"/>
      <c r="H360" s="51"/>
      <c r="I360" s="52"/>
      <c r="J360" s="74"/>
      <c r="K360" s="97"/>
      <c r="L360" s="97"/>
      <c r="M360" s="97"/>
      <c r="N360" s="98"/>
      <c r="O360" s="100"/>
    </row>
    <row r="361" spans="1:15" x14ac:dyDescent="0.55000000000000004">
      <c r="E361" s="20"/>
      <c r="F361" s="20"/>
      <c r="G361" s="20"/>
    </row>
  </sheetData>
  <sheetProtection selectLockedCells="1"/>
  <sortState xmlns:xlrd2="http://schemas.microsoft.com/office/spreadsheetml/2017/richdata2" ref="A311:X360">
    <sortCondition ref="D311:D360"/>
    <sortCondition ref="E311:E360"/>
  </sortState>
  <mergeCells count="2">
    <mergeCell ref="A308:B308"/>
    <mergeCell ref="D308:E308"/>
  </mergeCells>
  <conditionalFormatting sqref="G311:G360">
    <cfRule type="expression" dxfId="53" priority="89">
      <formula>($B311="Withdrawn")</formula>
    </cfRule>
  </conditionalFormatting>
  <conditionalFormatting sqref="A311:D360">
    <cfRule type="expression" dxfId="52" priority="87">
      <formula>ISBLANK($E311)</formula>
    </cfRule>
  </conditionalFormatting>
  <conditionalFormatting sqref="A311:H360">
    <cfRule type="expression" dxfId="51" priority="86">
      <formula>$B311="-"</formula>
    </cfRule>
  </conditionalFormatting>
  <conditionalFormatting sqref="B311:B360">
    <cfRule type="expression" dxfId="50" priority="84">
      <formula>$B311=$H311</formula>
    </cfRule>
  </conditionalFormatting>
  <conditionalFormatting sqref="B2:H8 B208:H212 B276:H295 B255:H267 B37:H42 B22:H26 B107:H118 B238:H238 B18:H20 B131:H137 B87:H87 B175:H186 B304:H306 B188:H188 B164:H172 B140:H141 B10:H16 B44:H45 B214:H222 B241:H244 B81:H85 B120:H129 B89:H98 B103:H104 B143:H153 B297:H300 B230:H235 B29:C29 E29:H29 B56:H74 B224:H228 B47:H54 B76:H79 B158:H162 B30:H35 B269:H274 B191:H193 B195:H206 B100:H101 B246:H253">
    <cfRule type="expression" dxfId="49" priority="75">
      <formula>$C2="M"</formula>
    </cfRule>
  </conditionalFormatting>
  <conditionalFormatting sqref="B207:H207">
    <cfRule type="expression" dxfId="48" priority="69">
      <formula>$C207="M"</formula>
    </cfRule>
  </conditionalFormatting>
  <conditionalFormatting sqref="B46:H46">
    <cfRule type="expression" dxfId="47" priority="60">
      <formula>$C46="M"</formula>
    </cfRule>
  </conditionalFormatting>
  <conditionalFormatting sqref="B275:H275">
    <cfRule type="expression" dxfId="46" priority="54">
      <formula>$C275="M"</formula>
    </cfRule>
  </conditionalFormatting>
  <conditionalFormatting sqref="B254:H254">
    <cfRule type="expression" dxfId="45" priority="53">
      <formula>$C254="M"</formula>
    </cfRule>
  </conditionalFormatting>
  <conditionalFormatting sqref="B36:H36">
    <cfRule type="expression" dxfId="44" priority="52">
      <formula>$C36="M"</formula>
    </cfRule>
  </conditionalFormatting>
  <conditionalFormatting sqref="B21:H21">
    <cfRule type="expression" dxfId="43" priority="51">
      <formula>$C21="M"</formula>
    </cfRule>
  </conditionalFormatting>
  <conditionalFormatting sqref="B105:H105">
    <cfRule type="expression" dxfId="42" priority="50">
      <formula>$C105="M"</formula>
    </cfRule>
  </conditionalFormatting>
  <conditionalFormatting sqref="B155:H155">
    <cfRule type="expression" dxfId="41" priority="49">
      <formula>$C155="M"</formula>
    </cfRule>
  </conditionalFormatting>
  <conditionalFormatting sqref="B156:H156">
    <cfRule type="expression" dxfId="40" priority="48">
      <formula>$C156="M"</formula>
    </cfRule>
  </conditionalFormatting>
  <conditionalFormatting sqref="B237:H237">
    <cfRule type="expression" dxfId="39" priority="47">
      <formula>$C237="M"</formula>
    </cfRule>
  </conditionalFormatting>
  <conditionalFormatting sqref="B296:H296">
    <cfRule type="expression" dxfId="38" priority="46">
      <formula>$C296="M"</formula>
    </cfRule>
  </conditionalFormatting>
  <conditionalFormatting sqref="B86:H86">
    <cfRule type="expression" dxfId="37" priority="45">
      <formula>$C86="M"</formula>
    </cfRule>
  </conditionalFormatting>
  <conditionalFormatting sqref="B17:H17">
    <cfRule type="expression" dxfId="36" priority="44">
      <formula>$C17="M"</formula>
    </cfRule>
  </conditionalFormatting>
  <conditionalFormatting sqref="B130:H130">
    <cfRule type="expression" dxfId="35" priority="43">
      <formula>$C130="M"</formula>
    </cfRule>
  </conditionalFormatting>
  <conditionalFormatting sqref="B268:H268">
    <cfRule type="expression" dxfId="34" priority="41">
      <formula>$C268="M"</formula>
    </cfRule>
  </conditionalFormatting>
  <conditionalFormatting sqref="B173:H173">
    <cfRule type="expression" dxfId="33" priority="40">
      <formula>$C173="M"</formula>
    </cfRule>
  </conditionalFormatting>
  <conditionalFormatting sqref="B303:H303">
    <cfRule type="expression" dxfId="32" priority="39">
      <formula>$C303="M"</formula>
    </cfRule>
  </conditionalFormatting>
  <conditionalFormatting sqref="B28:H28 D29">
    <cfRule type="expression" dxfId="31" priority="38">
      <formula>$C28="M"</formula>
    </cfRule>
  </conditionalFormatting>
  <conditionalFormatting sqref="B157:H157">
    <cfRule type="expression" dxfId="30" priority="37">
      <formula>$C157="M"</formula>
    </cfRule>
  </conditionalFormatting>
  <conditionalFormatting sqref="B187:H187">
    <cfRule type="expression" dxfId="29" priority="36">
      <formula>$C187="M"</formula>
    </cfRule>
  </conditionalFormatting>
  <conditionalFormatting sqref="B245:H245">
    <cfRule type="expression" dxfId="28" priority="35">
      <formula>$C245="M"</formula>
    </cfRule>
  </conditionalFormatting>
  <conditionalFormatting sqref="B301:H301">
    <cfRule type="expression" dxfId="27" priority="34">
      <formula>$C301="M"</formula>
    </cfRule>
  </conditionalFormatting>
  <conditionalFormatting sqref="B163:H163">
    <cfRule type="expression" dxfId="26" priority="33">
      <formula>$C163="M"</formula>
    </cfRule>
  </conditionalFormatting>
  <conditionalFormatting sqref="B154:H154">
    <cfRule type="expression" dxfId="25" priority="32">
      <formula>$C154="M"</formula>
    </cfRule>
  </conditionalFormatting>
  <conditionalFormatting sqref="B139:H139">
    <cfRule type="expression" dxfId="24" priority="31">
      <formula>$C139="M"</formula>
    </cfRule>
  </conditionalFormatting>
  <conditionalFormatting sqref="B9:H9">
    <cfRule type="expression" dxfId="23" priority="30">
      <formula>$C9="M"</formula>
    </cfRule>
  </conditionalFormatting>
  <conditionalFormatting sqref="B189:H189">
    <cfRule type="expression" dxfId="22" priority="29">
      <formula>$C189="M"</formula>
    </cfRule>
  </conditionalFormatting>
  <conditionalFormatting sqref="B43:H43">
    <cfRule type="expression" dxfId="21" priority="28">
      <formula>$C43="M"</formula>
    </cfRule>
  </conditionalFormatting>
  <conditionalFormatting sqref="B213:H213">
    <cfRule type="expression" dxfId="20" priority="27">
      <formula>$C213="M"</formula>
    </cfRule>
  </conditionalFormatting>
  <conditionalFormatting sqref="B239:H239">
    <cfRule type="expression" dxfId="19" priority="26">
      <formula>$C239="M"</formula>
    </cfRule>
  </conditionalFormatting>
  <conditionalFormatting sqref="B55:H55">
    <cfRule type="expression" dxfId="18" priority="25">
      <formula>$C55="M"</formula>
    </cfRule>
  </conditionalFormatting>
  <conditionalFormatting sqref="B80:H80">
    <cfRule type="expression" dxfId="17" priority="24">
      <formula>$C80="M"</formula>
    </cfRule>
  </conditionalFormatting>
  <conditionalFormatting sqref="B302:H302">
    <cfRule type="expression" dxfId="16" priority="23">
      <formula>$C302="M"</formula>
    </cfRule>
  </conditionalFormatting>
  <conditionalFormatting sqref="B119:H119">
    <cfRule type="expression" dxfId="15" priority="22">
      <formula>$C119="M"</formula>
    </cfRule>
  </conditionalFormatting>
  <conditionalFormatting sqref="B138:H138">
    <cfRule type="expression" dxfId="14" priority="21">
      <formula>$C138="M"</formula>
    </cfRule>
  </conditionalFormatting>
  <conditionalFormatting sqref="B88:H88">
    <cfRule type="expression" dxfId="13" priority="20">
      <formula>$C88="M"</formula>
    </cfRule>
  </conditionalFormatting>
  <conditionalFormatting sqref="B102:H102">
    <cfRule type="expression" dxfId="12" priority="19">
      <formula>$C102="M"</formula>
    </cfRule>
  </conditionalFormatting>
  <conditionalFormatting sqref="B142:H142">
    <cfRule type="expression" dxfId="11" priority="18">
      <formula>$C142="M"</formula>
    </cfRule>
  </conditionalFormatting>
  <conditionalFormatting sqref="B229:H229">
    <cfRule type="expression" dxfId="10" priority="17">
      <formula>$C229="M"</formula>
    </cfRule>
  </conditionalFormatting>
  <conditionalFormatting sqref="B174:H174">
    <cfRule type="expression" dxfId="9" priority="12">
      <formula>$C174="M"</formula>
    </cfRule>
  </conditionalFormatting>
  <conditionalFormatting sqref="B223:H223">
    <cfRule type="expression" dxfId="8" priority="11">
      <formula>$C223="M"</formula>
    </cfRule>
  </conditionalFormatting>
  <conditionalFormatting sqref="B240:H240">
    <cfRule type="expression" dxfId="7" priority="10">
      <formula>$C240="M"</formula>
    </cfRule>
  </conditionalFormatting>
  <conditionalFormatting sqref="B106:H106">
    <cfRule type="expression" dxfId="6" priority="9">
      <formula>$C106="M"</formula>
    </cfRule>
  </conditionalFormatting>
  <conditionalFormatting sqref="B27:H27">
    <cfRule type="expression" dxfId="5" priority="8">
      <formula>$C27="M"</formula>
    </cfRule>
  </conditionalFormatting>
  <conditionalFormatting sqref="B75:H75">
    <cfRule type="expression" dxfId="4" priority="7">
      <formula>$C75="M"</formula>
    </cfRule>
  </conditionalFormatting>
  <conditionalFormatting sqref="B190:H190">
    <cfRule type="expression" dxfId="3" priority="5">
      <formula>$C190="M"</formula>
    </cfRule>
  </conditionalFormatting>
  <conditionalFormatting sqref="B236:H236">
    <cfRule type="expression" dxfId="2" priority="4">
      <formula>$C236="M"</formula>
    </cfRule>
  </conditionalFormatting>
  <conditionalFormatting sqref="B194:H194">
    <cfRule type="expression" dxfId="1" priority="2">
      <formula>$C194="M"</formula>
    </cfRule>
  </conditionalFormatting>
  <conditionalFormatting sqref="B99:H99">
    <cfRule type="expression" dxfId="0" priority="1">
      <formula>$C99="M"</formula>
    </cfRule>
  </conditionalFormatting>
  <dataValidations count="4">
    <dataValidation type="list" allowBlank="1" showInputMessage="1" showErrorMessage="1" sqref="G311:G360" xr:uid="{00000000-0002-0000-0000-000000000000}">
      <formula1>#REF!</formula1>
    </dataValidation>
    <dataValidation type="list" allowBlank="1" showInputMessage="1" showErrorMessage="1" sqref="H311:H360" xr:uid="{00000000-0002-0000-0000-000003000000}">
      <formula1>Categorieen</formula1>
    </dataValidation>
    <dataValidation type="list" allowBlank="1" showInputMessage="1" showErrorMessage="1" sqref="F311:F360" xr:uid="{00000000-0002-0000-0000-000001000000}">
      <formula1>$F$2:$F$108</formula1>
    </dataValidation>
    <dataValidation type="list" allowBlank="1" showInputMessage="1" showErrorMessage="1" sqref="E311:E360" xr:uid="{00000000-0002-0000-0000-000002000000}">
      <formula1>$E$2:$E$306</formula1>
    </dataValidation>
  </dataValidations>
  <pageMargins left="0.39370078740157483" right="0.39370078740157483" top="0.6692913385826772" bottom="0.6692913385826772" header="0.31496062992125984" footer="0.31496062992125984"/>
  <pageSetup paperSize="9" fitToHeight="0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Lijsten!$B$77:$B$94</xm:f>
          </x14:formula1>
          <xm:sqref>D308:E308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8">
    <tabColor rgb="FFFF0000"/>
  </sheetPr>
  <dimension ref="A1:G159"/>
  <sheetViews>
    <sheetView topLeftCell="A141" workbookViewId="0">
      <selection activeCell="C143" sqref="C143"/>
    </sheetView>
  </sheetViews>
  <sheetFormatPr defaultColWidth="8.89453125" defaultRowHeight="14.4" x14ac:dyDescent="0.55000000000000004"/>
  <cols>
    <col min="1" max="1" width="10.68359375" style="2" customWidth="1"/>
    <col min="2" max="2" width="29" style="1" bestFit="1" customWidth="1"/>
    <col min="3" max="3" width="53.68359375" style="1" bestFit="1" customWidth="1"/>
    <col min="4" max="7" width="14.68359375" customWidth="1"/>
  </cols>
  <sheetData>
    <row r="1" spans="1:3" x14ac:dyDescent="0.55000000000000004">
      <c r="A1" s="6" t="s">
        <v>11</v>
      </c>
      <c r="B1" s="5" t="s">
        <v>39</v>
      </c>
      <c r="C1" s="5" t="s">
        <v>311</v>
      </c>
    </row>
    <row r="2" spans="1:3" x14ac:dyDescent="0.55000000000000004">
      <c r="A2" s="7"/>
      <c r="B2" s="4" t="s">
        <v>312</v>
      </c>
      <c r="C2" s="1" t="s">
        <v>314</v>
      </c>
    </row>
    <row r="3" spans="1:3" x14ac:dyDescent="0.55000000000000004">
      <c r="A3" s="7">
        <v>37</v>
      </c>
      <c r="B3" s="4" t="s">
        <v>37</v>
      </c>
      <c r="C3" s="1" t="s">
        <v>38</v>
      </c>
    </row>
    <row r="4" spans="1:3" x14ac:dyDescent="0.55000000000000004">
      <c r="A4" s="7">
        <v>31</v>
      </c>
      <c r="B4" s="4" t="s">
        <v>16</v>
      </c>
      <c r="C4" s="1" t="s">
        <v>15</v>
      </c>
    </row>
    <row r="5" spans="1:3" x14ac:dyDescent="0.55000000000000004">
      <c r="A5" s="7">
        <v>5</v>
      </c>
      <c r="B5" s="4" t="s">
        <v>18</v>
      </c>
      <c r="C5" s="1" t="s">
        <v>313</v>
      </c>
    </row>
    <row r="6" spans="1:3" x14ac:dyDescent="0.55000000000000004">
      <c r="A6" s="7">
        <v>2</v>
      </c>
      <c r="B6" s="4" t="s">
        <v>5</v>
      </c>
      <c r="C6" s="1" t="s">
        <v>14</v>
      </c>
    </row>
    <row r="7" spans="1:3" x14ac:dyDescent="0.55000000000000004">
      <c r="A7" s="7">
        <v>10</v>
      </c>
      <c r="B7" s="4" t="s">
        <v>3</v>
      </c>
      <c r="C7" s="1" t="s">
        <v>19</v>
      </c>
    </row>
    <row r="8" spans="1:3" x14ac:dyDescent="0.55000000000000004">
      <c r="A8" s="7">
        <v>17</v>
      </c>
      <c r="B8" s="4" t="s">
        <v>43</v>
      </c>
      <c r="C8" s="1" t="s">
        <v>22</v>
      </c>
    </row>
    <row r="9" spans="1:3" x14ac:dyDescent="0.55000000000000004">
      <c r="A9" s="7">
        <v>29</v>
      </c>
      <c r="B9" s="4" t="s">
        <v>4</v>
      </c>
      <c r="C9" s="1" t="s">
        <v>25</v>
      </c>
    </row>
    <row r="10" spans="1:3" x14ac:dyDescent="0.55000000000000004">
      <c r="A10" s="7">
        <v>11</v>
      </c>
      <c r="B10" s="4" t="s">
        <v>7</v>
      </c>
      <c r="C10" s="1" t="s">
        <v>20</v>
      </c>
    </row>
    <row r="11" spans="1:3" x14ac:dyDescent="0.55000000000000004">
      <c r="A11" s="7">
        <v>24</v>
      </c>
      <c r="B11" s="4" t="s">
        <v>471</v>
      </c>
      <c r="C11" s="1" t="s">
        <v>477</v>
      </c>
    </row>
    <row r="12" spans="1:3" x14ac:dyDescent="0.55000000000000004">
      <c r="A12" s="7">
        <v>26</v>
      </c>
      <c r="B12" s="4" t="s">
        <v>6</v>
      </c>
      <c r="C12" s="1" t="s">
        <v>24</v>
      </c>
    </row>
    <row r="13" spans="1:3" x14ac:dyDescent="0.55000000000000004">
      <c r="A13" s="7">
        <v>38</v>
      </c>
      <c r="B13" s="4" t="s">
        <v>40</v>
      </c>
      <c r="C13" s="1" t="s">
        <v>41</v>
      </c>
    </row>
    <row r="14" spans="1:3" x14ac:dyDescent="0.55000000000000004">
      <c r="A14" s="7">
        <v>34</v>
      </c>
      <c r="B14" s="4" t="s">
        <v>29</v>
      </c>
      <c r="C14" s="1" t="s">
        <v>30</v>
      </c>
    </row>
    <row r="15" spans="1:3" x14ac:dyDescent="0.55000000000000004">
      <c r="A15" s="7">
        <v>27</v>
      </c>
      <c r="B15" s="4" t="s">
        <v>2</v>
      </c>
      <c r="C15" s="1" t="s">
        <v>13</v>
      </c>
    </row>
    <row r="16" spans="1:3" x14ac:dyDescent="0.55000000000000004">
      <c r="A16" s="7">
        <v>32</v>
      </c>
      <c r="B16" s="4" t="s">
        <v>28</v>
      </c>
      <c r="C16" s="1" t="s">
        <v>27</v>
      </c>
    </row>
    <row r="17" spans="1:7" x14ac:dyDescent="0.55000000000000004">
      <c r="A17" s="7">
        <v>30</v>
      </c>
      <c r="B17" s="4" t="s">
        <v>9</v>
      </c>
      <c r="C17" s="1" t="s">
        <v>26</v>
      </c>
    </row>
    <row r="18" spans="1:7" x14ac:dyDescent="0.55000000000000004">
      <c r="A18" s="7">
        <v>21</v>
      </c>
      <c r="B18" s="4" t="s">
        <v>8</v>
      </c>
      <c r="C18" s="1" t="s">
        <v>21</v>
      </c>
    </row>
    <row r="19" spans="1:7" x14ac:dyDescent="0.55000000000000004">
      <c r="A19" s="7">
        <v>33</v>
      </c>
      <c r="B19" s="4" t="s">
        <v>17</v>
      </c>
      <c r="C19" s="1" t="s">
        <v>23</v>
      </c>
      <c r="D19" s="8"/>
    </row>
    <row r="20" spans="1:7" x14ac:dyDescent="0.55000000000000004">
      <c r="A20" s="7">
        <v>1</v>
      </c>
      <c r="B20" s="4" t="s">
        <v>44</v>
      </c>
      <c r="C20" s="1" t="s">
        <v>12</v>
      </c>
    </row>
    <row r="21" spans="1:7" x14ac:dyDescent="0.55000000000000004">
      <c r="A21" s="7">
        <v>36</v>
      </c>
      <c r="B21" s="4" t="s">
        <v>32</v>
      </c>
      <c r="C21" s="1" t="s">
        <v>31</v>
      </c>
    </row>
    <row r="24" spans="1:7" x14ac:dyDescent="0.55000000000000004">
      <c r="A24" s="1"/>
      <c r="B24" s="3" t="s">
        <v>0</v>
      </c>
      <c r="C24" s="13" t="s">
        <v>33</v>
      </c>
      <c r="D24" s="12" t="s">
        <v>46</v>
      </c>
      <c r="E24" s="12" t="s">
        <v>45</v>
      </c>
      <c r="F24" s="12" t="s">
        <v>34</v>
      </c>
      <c r="G24" s="12" t="s">
        <v>47</v>
      </c>
    </row>
    <row r="25" spans="1:7" x14ac:dyDescent="0.55000000000000004">
      <c r="A25" s="1"/>
      <c r="B25" s="4" t="s">
        <v>36</v>
      </c>
      <c r="C25" s="10"/>
      <c r="D25" s="11"/>
      <c r="E25" s="11"/>
      <c r="F25" s="11"/>
      <c r="G25" s="14">
        <v>1</v>
      </c>
    </row>
    <row r="26" spans="1:7" x14ac:dyDescent="0.55000000000000004">
      <c r="A26" s="1"/>
      <c r="B26" s="4" t="s">
        <v>206</v>
      </c>
      <c r="C26" s="10">
        <v>2.7777777777777779E-3</v>
      </c>
      <c r="D26" s="11"/>
      <c r="E26" s="11">
        <v>1.3888888888888889E-3</v>
      </c>
      <c r="F26" s="11">
        <v>1.2152777777777778E-3</v>
      </c>
      <c r="G26" s="14">
        <v>8</v>
      </c>
    </row>
    <row r="27" spans="1:7" x14ac:dyDescent="0.55000000000000004">
      <c r="A27" s="1"/>
      <c r="B27" s="4" t="s">
        <v>205</v>
      </c>
      <c r="C27" s="10">
        <v>2.7777777777777779E-3</v>
      </c>
      <c r="D27" s="11"/>
      <c r="E27" s="11">
        <v>1.3888888888888889E-3</v>
      </c>
      <c r="F27" s="11">
        <v>1.2152777777777778E-3</v>
      </c>
      <c r="G27" s="14">
        <v>8</v>
      </c>
    </row>
    <row r="28" spans="1:7" x14ac:dyDescent="0.55000000000000004">
      <c r="A28" s="1"/>
      <c r="B28" s="4" t="s">
        <v>300</v>
      </c>
      <c r="C28" s="10">
        <v>2.7777777777777779E-3</v>
      </c>
      <c r="D28" s="11"/>
      <c r="E28" s="11">
        <v>1.736111111111111E-3</v>
      </c>
      <c r="F28" s="11">
        <v>1.2152777777777778E-3</v>
      </c>
      <c r="G28" s="14">
        <v>8</v>
      </c>
    </row>
    <row r="29" spans="1:7" x14ac:dyDescent="0.55000000000000004">
      <c r="A29" s="1"/>
      <c r="B29" s="4" t="s">
        <v>306</v>
      </c>
      <c r="C29" s="10">
        <v>2.7777777777777779E-3</v>
      </c>
      <c r="D29" s="11"/>
      <c r="E29" s="11">
        <v>1.736111111111111E-3</v>
      </c>
      <c r="F29" s="11">
        <v>1.2152777777777778E-3</v>
      </c>
      <c r="G29" s="14">
        <v>8</v>
      </c>
    </row>
    <row r="30" spans="1:7" x14ac:dyDescent="0.55000000000000004">
      <c r="A30" s="1"/>
      <c r="B30" s="4" t="s">
        <v>303</v>
      </c>
      <c r="C30" s="53">
        <v>2.7777777777777779E-3</v>
      </c>
      <c r="D30" s="11"/>
      <c r="E30" s="11">
        <v>1.736111111111111E-3</v>
      </c>
      <c r="F30" s="11">
        <v>1.3310185185185185E-3</v>
      </c>
      <c r="G30" s="14">
        <v>8</v>
      </c>
    </row>
    <row r="31" spans="1:7" x14ac:dyDescent="0.55000000000000004">
      <c r="A31" s="1"/>
      <c r="B31" s="4" t="s">
        <v>299</v>
      </c>
      <c r="C31" s="53">
        <v>2.7777777777777779E-3</v>
      </c>
      <c r="D31" s="11"/>
      <c r="E31" s="11">
        <v>1.736111111111111E-3</v>
      </c>
      <c r="F31" s="11">
        <v>1.3310185185185185E-3</v>
      </c>
      <c r="G31" s="14">
        <v>8</v>
      </c>
    </row>
    <row r="32" spans="1:7" x14ac:dyDescent="0.55000000000000004">
      <c r="A32" s="1"/>
      <c r="B32" s="4" t="s">
        <v>307</v>
      </c>
      <c r="C32" s="53">
        <v>2.7777777777777779E-3</v>
      </c>
      <c r="D32" s="11"/>
      <c r="E32" s="11">
        <v>1.736111111111111E-3</v>
      </c>
      <c r="F32" s="11">
        <v>1.3310185185185185E-3</v>
      </c>
      <c r="G32" s="14">
        <v>8</v>
      </c>
    </row>
    <row r="33" spans="1:7" x14ac:dyDescent="0.55000000000000004">
      <c r="A33" s="1"/>
      <c r="B33" s="4" t="s">
        <v>295</v>
      </c>
      <c r="C33" s="53">
        <v>2.7777777777777779E-3</v>
      </c>
      <c r="D33" s="11"/>
      <c r="E33" s="11">
        <v>1.736111111111111E-3</v>
      </c>
      <c r="F33" s="11">
        <v>1.3310185185185185E-3</v>
      </c>
      <c r="G33" s="14">
        <v>8</v>
      </c>
    </row>
    <row r="34" spans="1:7" x14ac:dyDescent="0.55000000000000004">
      <c r="A34" s="1"/>
      <c r="B34" s="4" t="s">
        <v>304</v>
      </c>
      <c r="C34" s="53">
        <v>3.472222222222222E-3</v>
      </c>
      <c r="D34" s="11"/>
      <c r="E34" s="11">
        <v>2.0833333333333333E-3</v>
      </c>
      <c r="F34" s="11">
        <v>1.3310185185185185E-3</v>
      </c>
      <c r="G34" s="14">
        <v>8</v>
      </c>
    </row>
    <row r="35" spans="1:7" x14ac:dyDescent="0.55000000000000004">
      <c r="A35" s="1"/>
      <c r="B35" s="4" t="s">
        <v>294</v>
      </c>
      <c r="C35" s="53">
        <v>3.472222222222222E-3</v>
      </c>
      <c r="D35" s="11"/>
      <c r="E35" s="11">
        <v>2.0833333333333333E-3</v>
      </c>
      <c r="F35" s="11">
        <v>1.3310185185185185E-3</v>
      </c>
      <c r="G35" s="14">
        <v>8</v>
      </c>
    </row>
    <row r="36" spans="1:7" x14ac:dyDescent="0.55000000000000004">
      <c r="A36" s="1"/>
      <c r="B36" s="4" t="s">
        <v>401</v>
      </c>
      <c r="C36" s="53">
        <v>3.472222222222222E-3</v>
      </c>
      <c r="D36" s="11"/>
      <c r="E36" s="11">
        <v>2.0833333333333333E-3</v>
      </c>
      <c r="F36" s="11">
        <v>1.3310185185185185E-3</v>
      </c>
      <c r="G36" s="14">
        <v>8</v>
      </c>
    </row>
    <row r="37" spans="1:7" x14ac:dyDescent="0.55000000000000004">
      <c r="A37" s="1"/>
      <c r="B37" s="4" t="s">
        <v>402</v>
      </c>
      <c r="C37" s="53">
        <v>3.472222222222222E-3</v>
      </c>
      <c r="D37" s="11"/>
      <c r="E37" s="11">
        <v>2.0833333333333333E-3</v>
      </c>
      <c r="F37" s="11">
        <v>1.3310185185185185E-3</v>
      </c>
      <c r="G37" s="14">
        <v>8</v>
      </c>
    </row>
    <row r="38" spans="1:7" x14ac:dyDescent="0.55000000000000004">
      <c r="A38" s="1"/>
      <c r="B38" s="4" t="s">
        <v>302</v>
      </c>
      <c r="C38" s="53">
        <v>3.472222222222222E-3</v>
      </c>
      <c r="D38" s="11"/>
      <c r="E38" s="11">
        <v>2.0833333333333333E-3</v>
      </c>
      <c r="F38" s="11">
        <v>1.3310185185185185E-3</v>
      </c>
      <c r="G38" s="14">
        <v>8</v>
      </c>
    </row>
    <row r="39" spans="1:7" x14ac:dyDescent="0.55000000000000004">
      <c r="A39" s="1"/>
      <c r="B39" s="4" t="s">
        <v>296</v>
      </c>
      <c r="C39" s="53">
        <v>3.472222222222222E-3</v>
      </c>
      <c r="D39" s="11"/>
      <c r="E39" s="11">
        <v>2.0833333333333333E-3</v>
      </c>
      <c r="F39" s="11">
        <v>1.3310185185185185E-3</v>
      </c>
      <c r="G39" s="14">
        <v>8</v>
      </c>
    </row>
    <row r="40" spans="1:7" x14ac:dyDescent="0.55000000000000004">
      <c r="A40" s="1"/>
      <c r="B40" s="4" t="s">
        <v>308</v>
      </c>
      <c r="C40" s="53">
        <v>3.472222222222222E-3</v>
      </c>
      <c r="D40" s="11">
        <v>1.6203703703703703E-3</v>
      </c>
      <c r="E40" s="11">
        <v>2.0833333333333333E-3</v>
      </c>
      <c r="F40" s="11">
        <v>1.3888888888888889E-3</v>
      </c>
      <c r="G40" s="14">
        <v>8</v>
      </c>
    </row>
    <row r="41" spans="1:7" x14ac:dyDescent="0.55000000000000004">
      <c r="A41" s="1"/>
      <c r="B41" s="4" t="s">
        <v>297</v>
      </c>
      <c r="C41" s="53">
        <v>3.472222222222222E-3</v>
      </c>
      <c r="D41" s="11">
        <v>1.6203703703703703E-3</v>
      </c>
      <c r="E41" s="11">
        <v>2.0833333333333333E-3</v>
      </c>
      <c r="F41" s="11">
        <v>1.3888888888888889E-3</v>
      </c>
      <c r="G41" s="14">
        <v>8</v>
      </c>
    </row>
    <row r="42" spans="1:7" x14ac:dyDescent="0.55000000000000004">
      <c r="A42" s="1"/>
      <c r="B42" s="4" t="s">
        <v>301</v>
      </c>
      <c r="C42" s="53">
        <v>3.472222222222222E-3</v>
      </c>
      <c r="D42" s="11"/>
      <c r="E42" s="11">
        <v>2.0833333333333333E-3</v>
      </c>
      <c r="F42" s="11">
        <v>1.3888888888888889E-3</v>
      </c>
      <c r="G42" s="14">
        <v>8</v>
      </c>
    </row>
    <row r="43" spans="1:7" x14ac:dyDescent="0.55000000000000004">
      <c r="A43" s="1"/>
      <c r="B43" s="4" t="s">
        <v>298</v>
      </c>
      <c r="C43" s="53">
        <v>3.472222222222222E-3</v>
      </c>
      <c r="D43" s="11"/>
      <c r="E43" s="11">
        <v>2.0833333333333333E-3</v>
      </c>
      <c r="F43" s="11">
        <v>1.3888888888888889E-3</v>
      </c>
      <c r="G43" s="14">
        <v>8</v>
      </c>
    </row>
    <row r="44" spans="1:7" x14ac:dyDescent="0.55000000000000004">
      <c r="A44" s="1"/>
      <c r="B44" s="4" t="s">
        <v>305</v>
      </c>
      <c r="C44" s="10">
        <v>4.1666666666666666E-3</v>
      </c>
      <c r="D44" s="11">
        <v>1.8518518518518517E-3</v>
      </c>
      <c r="E44" s="11">
        <v>2.4305555555555556E-3</v>
      </c>
      <c r="F44" s="11">
        <v>1.4467592592592594E-3</v>
      </c>
      <c r="G44" s="14">
        <v>6</v>
      </c>
    </row>
    <row r="45" spans="1:7" x14ac:dyDescent="0.55000000000000004">
      <c r="A45" s="1"/>
      <c r="B45" s="4" t="s">
        <v>473</v>
      </c>
      <c r="C45" s="10">
        <v>4.1666666666666666E-3</v>
      </c>
      <c r="D45" s="11">
        <v>1.8518518518518517E-3</v>
      </c>
      <c r="E45" s="11">
        <v>2.4305555555555556E-3</v>
      </c>
      <c r="F45" s="11">
        <v>1.4467592592592594E-3</v>
      </c>
      <c r="G45" s="14">
        <v>6</v>
      </c>
    </row>
    <row r="46" spans="1:7" x14ac:dyDescent="0.55000000000000004">
      <c r="A46" s="1"/>
      <c r="B46" s="4" t="s">
        <v>207</v>
      </c>
      <c r="C46" s="10">
        <v>4.1666666666666666E-3</v>
      </c>
      <c r="D46" s="11"/>
      <c r="E46" s="11">
        <v>2.4305555555555556E-3</v>
      </c>
      <c r="F46" s="11">
        <v>1.4467592592592594E-3</v>
      </c>
      <c r="G46" s="14">
        <v>6</v>
      </c>
    </row>
    <row r="47" spans="1:7" x14ac:dyDescent="0.55000000000000004">
      <c r="A47" s="1"/>
      <c r="B47" s="4" t="s">
        <v>476</v>
      </c>
      <c r="C47" s="10">
        <v>4.1666666666666666E-3</v>
      </c>
      <c r="D47" s="11"/>
      <c r="E47" s="11">
        <v>2.4305555555555556E-3</v>
      </c>
      <c r="F47" s="11">
        <v>1.4467592592592594E-3</v>
      </c>
      <c r="G47" s="14">
        <v>6</v>
      </c>
    </row>
    <row r="48" spans="1:7" x14ac:dyDescent="0.55000000000000004">
      <c r="A48" s="1"/>
      <c r="B48" s="4" t="s">
        <v>414</v>
      </c>
      <c r="C48" s="10">
        <v>4.1666666666666666E-3</v>
      </c>
      <c r="D48" s="11"/>
      <c r="E48" s="11">
        <v>2.4305555555555556E-3</v>
      </c>
      <c r="F48" s="11">
        <v>1.4467592592592594E-3</v>
      </c>
      <c r="G48" s="14">
        <v>6</v>
      </c>
    </row>
    <row r="49" spans="1:7" x14ac:dyDescent="0.55000000000000004">
      <c r="A49" s="1"/>
      <c r="B49" s="4" t="s">
        <v>478</v>
      </c>
      <c r="C49" s="10">
        <v>4.1666666666666666E-3</v>
      </c>
      <c r="D49" s="11"/>
      <c r="E49" s="11">
        <v>2.4305555555555556E-3</v>
      </c>
      <c r="F49" s="11">
        <v>1.4467592592592594E-3</v>
      </c>
      <c r="G49" s="14">
        <v>6</v>
      </c>
    </row>
    <row r="50" spans="1:7" x14ac:dyDescent="0.55000000000000004">
      <c r="A50" s="1"/>
      <c r="B50" s="4" t="s">
        <v>309</v>
      </c>
      <c r="C50" s="10">
        <v>4.1666666666666666E-3</v>
      </c>
      <c r="D50" s="11">
        <v>1.8518518518518517E-3</v>
      </c>
      <c r="E50" s="11">
        <v>2.7777777777777779E-3</v>
      </c>
      <c r="F50" s="11">
        <v>1.4467592592592594E-3</v>
      </c>
      <c r="G50" s="14">
        <v>6</v>
      </c>
    </row>
    <row r="51" spans="1:7" x14ac:dyDescent="0.55000000000000004">
      <c r="A51" s="1"/>
      <c r="B51" s="4" t="s">
        <v>475</v>
      </c>
      <c r="C51" s="10">
        <v>4.1666666666666666E-3</v>
      </c>
      <c r="D51" s="11">
        <v>1.8518518518518517E-3</v>
      </c>
      <c r="E51" s="11">
        <v>2.7777777777777779E-3</v>
      </c>
      <c r="F51" s="11">
        <v>1.4467592592592594E-3</v>
      </c>
      <c r="G51" s="14">
        <v>6</v>
      </c>
    </row>
    <row r="52" spans="1:7" x14ac:dyDescent="0.55000000000000004">
      <c r="A52" s="1"/>
      <c r="B52" s="4" t="s">
        <v>310</v>
      </c>
      <c r="C52" s="10">
        <v>4.1666666666666666E-3</v>
      </c>
      <c r="D52" s="11"/>
      <c r="E52" s="11">
        <v>2.7777777777777779E-3</v>
      </c>
      <c r="F52" s="11">
        <v>1.4467592592592594E-3</v>
      </c>
      <c r="G52" s="14">
        <v>6</v>
      </c>
    </row>
    <row r="53" spans="1:7" x14ac:dyDescent="0.55000000000000004">
      <c r="A53" s="1"/>
      <c r="B53" s="4" t="s">
        <v>474</v>
      </c>
      <c r="C53" s="10">
        <v>4.1666666666666666E-3</v>
      </c>
      <c r="D53" s="11"/>
      <c r="E53" s="11">
        <v>2.7777777777777779E-3</v>
      </c>
      <c r="F53" s="11">
        <v>1.4467592592592594E-3</v>
      </c>
      <c r="G53" s="14">
        <v>6</v>
      </c>
    </row>
    <row r="54" spans="1:7" x14ac:dyDescent="0.55000000000000004">
      <c r="A54" s="1"/>
      <c r="B54" s="4" t="s">
        <v>415</v>
      </c>
      <c r="C54" s="10">
        <v>4.1666666666666666E-3</v>
      </c>
      <c r="D54" s="11"/>
      <c r="E54" s="11">
        <v>2.7777777777777779E-3</v>
      </c>
      <c r="F54" s="11">
        <v>1.4467592592592594E-3</v>
      </c>
      <c r="G54" s="14">
        <v>6</v>
      </c>
    </row>
    <row r="55" spans="1:7" x14ac:dyDescent="0.55000000000000004">
      <c r="A55" s="1"/>
      <c r="B55" s="4" t="s">
        <v>479</v>
      </c>
      <c r="C55" s="10">
        <v>4.1666666666666666E-3</v>
      </c>
      <c r="D55" s="11"/>
      <c r="E55" s="11">
        <v>2.7777777777777779E-3</v>
      </c>
      <c r="F55" s="11">
        <v>1.4467592592592594E-3</v>
      </c>
      <c r="G55" s="14">
        <v>6</v>
      </c>
    </row>
    <row r="56" spans="1:7" x14ac:dyDescent="0.55000000000000004">
      <c r="A56" s="1"/>
      <c r="B56" s="15" t="s">
        <v>374</v>
      </c>
      <c r="C56" s="10"/>
      <c r="D56" s="11"/>
      <c r="E56" s="11"/>
      <c r="F56" s="11"/>
      <c r="G56" s="14">
        <v>1</v>
      </c>
    </row>
    <row r="57" spans="1:7" x14ac:dyDescent="0.55000000000000004">
      <c r="A57" s="1"/>
      <c r="B57" s="15" t="s">
        <v>375</v>
      </c>
      <c r="C57" s="10">
        <v>2.7777777777777779E-3</v>
      </c>
      <c r="D57" s="11"/>
      <c r="E57" s="11">
        <v>1.1574074074074073E-3</v>
      </c>
      <c r="F57" s="11">
        <v>1.3888888888888889E-3</v>
      </c>
      <c r="G57" s="14">
        <v>6</v>
      </c>
    </row>
    <row r="58" spans="1:7" x14ac:dyDescent="0.55000000000000004">
      <c r="A58" s="1"/>
      <c r="B58" s="15" t="s">
        <v>376</v>
      </c>
      <c r="C58" s="10">
        <v>2.7777777777777779E-3</v>
      </c>
      <c r="D58" s="11"/>
      <c r="E58" s="11">
        <v>1.3888888888888889E-3</v>
      </c>
      <c r="F58" s="11">
        <v>1.3888888888888889E-3</v>
      </c>
      <c r="G58" s="14">
        <v>6</v>
      </c>
    </row>
    <row r="59" spans="1:7" x14ac:dyDescent="0.55000000000000004">
      <c r="A59" s="1"/>
      <c r="B59" s="15" t="s">
        <v>377</v>
      </c>
      <c r="C59" s="10">
        <v>2.7777777777777779E-3</v>
      </c>
      <c r="D59" s="11"/>
      <c r="E59" s="11">
        <v>1.8518518518518517E-3</v>
      </c>
      <c r="F59" s="11">
        <v>1.3888888888888889E-3</v>
      </c>
      <c r="G59" s="14">
        <v>6</v>
      </c>
    </row>
    <row r="60" spans="1:7" x14ac:dyDescent="0.55000000000000004">
      <c r="A60" s="1"/>
      <c r="B60" s="15" t="s">
        <v>481</v>
      </c>
      <c r="C60" s="10">
        <v>2.7777777777777779E-3</v>
      </c>
      <c r="D60" s="11"/>
      <c r="E60" s="11">
        <v>2.0833333333333333E-3</v>
      </c>
      <c r="F60" s="11">
        <v>1.3888888888888889E-3</v>
      </c>
      <c r="G60" s="14">
        <v>6</v>
      </c>
    </row>
    <row r="61" spans="1:7" x14ac:dyDescent="0.55000000000000004">
      <c r="A61" s="1"/>
      <c r="B61" s="2"/>
    </row>
    <row r="62" spans="1:7" s="1" customFormat="1" x14ac:dyDescent="0.55000000000000004">
      <c r="B62" s="31"/>
      <c r="C62" s="10"/>
      <c r="D62" s="10"/>
      <c r="E62" s="10"/>
      <c r="F62" s="10"/>
      <c r="G62" s="35"/>
    </row>
    <row r="63" spans="1:7" x14ac:dyDescent="0.55000000000000004">
      <c r="A63" s="1"/>
      <c r="B63" s="3" t="s">
        <v>35</v>
      </c>
    </row>
    <row r="64" spans="1:7" x14ac:dyDescent="0.55000000000000004">
      <c r="A64" s="1"/>
      <c r="B64" s="4" t="s">
        <v>35</v>
      </c>
    </row>
    <row r="65" spans="1:3" x14ac:dyDescent="0.55000000000000004">
      <c r="A65" s="1"/>
      <c r="B65" s="4" t="s">
        <v>36</v>
      </c>
    </row>
    <row r="67" spans="1:3" x14ac:dyDescent="0.55000000000000004">
      <c r="B67" s="3" t="s">
        <v>48</v>
      </c>
    </row>
    <row r="68" spans="1:3" x14ac:dyDescent="0.55000000000000004">
      <c r="B68" s="4" t="s">
        <v>46</v>
      </c>
    </row>
    <row r="69" spans="1:3" x14ac:dyDescent="0.55000000000000004">
      <c r="B69" s="4" t="s">
        <v>45</v>
      </c>
    </row>
    <row r="71" spans="1:3" x14ac:dyDescent="0.55000000000000004">
      <c r="B71" s="30" t="s">
        <v>204</v>
      </c>
    </row>
    <row r="72" spans="1:3" x14ac:dyDescent="0.55000000000000004">
      <c r="B72" s="29" t="s">
        <v>281</v>
      </c>
    </row>
    <row r="73" spans="1:3" x14ac:dyDescent="0.55000000000000004">
      <c r="B73" s="29" t="s">
        <v>278</v>
      </c>
    </row>
    <row r="74" spans="1:3" x14ac:dyDescent="0.55000000000000004">
      <c r="B74" s="29" t="s">
        <v>286</v>
      </c>
      <c r="C74"/>
    </row>
    <row r="75" spans="1:3" x14ac:dyDescent="0.55000000000000004">
      <c r="B75" s="16"/>
    </row>
    <row r="76" spans="1:3" x14ac:dyDescent="0.55000000000000004">
      <c r="B76" s="30" t="s">
        <v>290</v>
      </c>
      <c r="C76" s="16"/>
    </row>
    <row r="77" spans="1:3" x14ac:dyDescent="0.55000000000000004">
      <c r="B77" s="29" t="s">
        <v>289</v>
      </c>
      <c r="C77" s="23" t="s">
        <v>286</v>
      </c>
    </row>
    <row r="78" spans="1:3" x14ac:dyDescent="0.55000000000000004">
      <c r="B78" s="29" t="s">
        <v>233</v>
      </c>
      <c r="C78" s="23" t="s">
        <v>278</v>
      </c>
    </row>
    <row r="79" spans="1:3" x14ac:dyDescent="0.55000000000000004">
      <c r="B79" s="29" t="s">
        <v>469</v>
      </c>
      <c r="C79" s="23" t="s">
        <v>281</v>
      </c>
    </row>
    <row r="80" spans="1:3" x14ac:dyDescent="0.55000000000000004">
      <c r="B80" s="29" t="s">
        <v>468</v>
      </c>
      <c r="C80" s="23" t="s">
        <v>286</v>
      </c>
    </row>
    <row r="81" spans="2:3" x14ac:dyDescent="0.55000000000000004">
      <c r="B81" s="29" t="s">
        <v>365</v>
      </c>
      <c r="C81" s="16" t="s">
        <v>286</v>
      </c>
    </row>
    <row r="82" spans="2:3" x14ac:dyDescent="0.55000000000000004">
      <c r="B82" s="29" t="s">
        <v>284</v>
      </c>
      <c r="C82" s="16" t="s">
        <v>278</v>
      </c>
    </row>
    <row r="83" spans="2:3" x14ac:dyDescent="0.55000000000000004">
      <c r="B83" s="29" t="s">
        <v>282</v>
      </c>
      <c r="C83" s="16" t="s">
        <v>281</v>
      </c>
    </row>
    <row r="84" spans="2:3" x14ac:dyDescent="0.55000000000000004">
      <c r="B84" s="29" t="s">
        <v>279</v>
      </c>
      <c r="C84" s="16" t="s">
        <v>278</v>
      </c>
    </row>
    <row r="85" spans="2:3" x14ac:dyDescent="0.55000000000000004">
      <c r="B85" s="29" t="s">
        <v>328</v>
      </c>
      <c r="C85" s="16" t="s">
        <v>278</v>
      </c>
    </row>
    <row r="86" spans="2:3" x14ac:dyDescent="0.55000000000000004">
      <c r="B86" s="29" t="s">
        <v>504</v>
      </c>
      <c r="C86" s="16" t="s">
        <v>278</v>
      </c>
    </row>
    <row r="87" spans="2:3" x14ac:dyDescent="0.55000000000000004">
      <c r="B87" s="29" t="s">
        <v>347</v>
      </c>
      <c r="C87" s="16" t="s">
        <v>281</v>
      </c>
    </row>
    <row r="88" spans="2:3" x14ac:dyDescent="0.55000000000000004">
      <c r="B88" s="29" t="s">
        <v>348</v>
      </c>
      <c r="C88" s="16" t="s">
        <v>286</v>
      </c>
    </row>
    <row r="89" spans="2:3" x14ac:dyDescent="0.55000000000000004">
      <c r="B89" s="29" t="s">
        <v>349</v>
      </c>
      <c r="C89" s="16" t="s">
        <v>281</v>
      </c>
    </row>
    <row r="90" spans="2:3" x14ac:dyDescent="0.55000000000000004">
      <c r="B90" s="29" t="s">
        <v>350</v>
      </c>
      <c r="C90" s="16" t="s">
        <v>286</v>
      </c>
    </row>
    <row r="91" spans="2:3" x14ac:dyDescent="0.55000000000000004">
      <c r="B91" s="29" t="s">
        <v>351</v>
      </c>
      <c r="C91" s="16" t="s">
        <v>278</v>
      </c>
    </row>
    <row r="92" spans="2:3" x14ac:dyDescent="0.55000000000000004">
      <c r="B92" s="29" t="s">
        <v>352</v>
      </c>
      <c r="C92" s="16" t="s">
        <v>286</v>
      </c>
    </row>
    <row r="93" spans="2:3" x14ac:dyDescent="0.55000000000000004">
      <c r="B93" s="29" t="s">
        <v>353</v>
      </c>
      <c r="C93" s="16" t="s">
        <v>278</v>
      </c>
    </row>
    <row r="95" spans="2:3" x14ac:dyDescent="0.55000000000000004">
      <c r="C95" s="1" t="s">
        <v>400</v>
      </c>
    </row>
    <row r="96" spans="2:3" x14ac:dyDescent="0.55000000000000004">
      <c r="C96" s="1" t="s">
        <v>227</v>
      </c>
    </row>
    <row r="97" spans="3:3" x14ac:dyDescent="0.55000000000000004">
      <c r="C97" s="1" t="s">
        <v>217</v>
      </c>
    </row>
    <row r="98" spans="3:3" x14ac:dyDescent="0.55000000000000004">
      <c r="C98" s="1" t="s">
        <v>416</v>
      </c>
    </row>
    <row r="99" spans="3:3" x14ac:dyDescent="0.55000000000000004">
      <c r="C99" s="1" t="s">
        <v>288</v>
      </c>
    </row>
    <row r="100" spans="3:3" x14ac:dyDescent="0.55000000000000004">
      <c r="C100" s="1" t="s">
        <v>287</v>
      </c>
    </row>
    <row r="101" spans="3:3" x14ac:dyDescent="0.55000000000000004">
      <c r="C101" s="1" t="s">
        <v>285</v>
      </c>
    </row>
    <row r="102" spans="3:3" x14ac:dyDescent="0.55000000000000004">
      <c r="C102" s="1" t="s">
        <v>283</v>
      </c>
    </row>
    <row r="103" spans="3:3" x14ac:dyDescent="0.55000000000000004">
      <c r="C103" s="1" t="s">
        <v>280</v>
      </c>
    </row>
    <row r="104" spans="3:3" x14ac:dyDescent="0.55000000000000004">
      <c r="C104" s="1" t="s">
        <v>222</v>
      </c>
    </row>
    <row r="105" spans="3:3" x14ac:dyDescent="0.55000000000000004">
      <c r="C105" s="1" t="s">
        <v>277</v>
      </c>
    </row>
    <row r="106" spans="3:3" x14ac:dyDescent="0.55000000000000004">
      <c r="C106" s="1" t="s">
        <v>276</v>
      </c>
    </row>
    <row r="107" spans="3:3" x14ac:dyDescent="0.55000000000000004">
      <c r="C107" s="1" t="s">
        <v>210</v>
      </c>
    </row>
    <row r="108" spans="3:3" x14ac:dyDescent="0.55000000000000004">
      <c r="C108" s="1" t="s">
        <v>275</v>
      </c>
    </row>
    <row r="109" spans="3:3" x14ac:dyDescent="0.55000000000000004">
      <c r="C109" s="1" t="s">
        <v>274</v>
      </c>
    </row>
    <row r="110" spans="3:3" x14ac:dyDescent="0.55000000000000004">
      <c r="C110" s="1" t="s">
        <v>228</v>
      </c>
    </row>
    <row r="111" spans="3:3" x14ac:dyDescent="0.55000000000000004">
      <c r="C111" s="1" t="s">
        <v>273</v>
      </c>
    </row>
    <row r="112" spans="3:3" x14ac:dyDescent="0.55000000000000004">
      <c r="C112" s="1" t="s">
        <v>272</v>
      </c>
    </row>
    <row r="113" spans="3:3" x14ac:dyDescent="0.55000000000000004">
      <c r="C113" s="1" t="s">
        <v>271</v>
      </c>
    </row>
    <row r="114" spans="3:3" x14ac:dyDescent="0.55000000000000004">
      <c r="C114" s="1" t="s">
        <v>209</v>
      </c>
    </row>
    <row r="115" spans="3:3" x14ac:dyDescent="0.55000000000000004">
      <c r="C115" s="1" t="s">
        <v>107</v>
      </c>
    </row>
    <row r="116" spans="3:3" x14ac:dyDescent="0.55000000000000004">
      <c r="C116" s="1" t="s">
        <v>270</v>
      </c>
    </row>
    <row r="117" spans="3:3" x14ac:dyDescent="0.55000000000000004">
      <c r="C117" s="1" t="s">
        <v>354</v>
      </c>
    </row>
    <row r="118" spans="3:3" x14ac:dyDescent="0.55000000000000004">
      <c r="C118" s="1" t="s">
        <v>230</v>
      </c>
    </row>
    <row r="119" spans="3:3" x14ac:dyDescent="0.55000000000000004">
      <c r="C119" s="1" t="s">
        <v>211</v>
      </c>
    </row>
    <row r="120" spans="3:3" x14ac:dyDescent="0.55000000000000004">
      <c r="C120" s="1" t="s">
        <v>269</v>
      </c>
    </row>
    <row r="121" spans="3:3" x14ac:dyDescent="0.55000000000000004">
      <c r="C121" s="1" t="s">
        <v>220</v>
      </c>
    </row>
    <row r="122" spans="3:3" x14ac:dyDescent="0.55000000000000004">
      <c r="C122" s="1" t="s">
        <v>214</v>
      </c>
    </row>
    <row r="123" spans="3:3" x14ac:dyDescent="0.55000000000000004">
      <c r="C123" s="1" t="s">
        <v>268</v>
      </c>
    </row>
    <row r="124" spans="3:3" x14ac:dyDescent="0.55000000000000004">
      <c r="C124" s="1" t="s">
        <v>267</v>
      </c>
    </row>
    <row r="125" spans="3:3" x14ac:dyDescent="0.55000000000000004">
      <c r="C125" s="1" t="s">
        <v>266</v>
      </c>
    </row>
    <row r="126" spans="3:3" x14ac:dyDescent="0.55000000000000004">
      <c r="C126" s="1" t="s">
        <v>387</v>
      </c>
    </row>
    <row r="127" spans="3:3" x14ac:dyDescent="0.55000000000000004">
      <c r="C127" s="1" t="s">
        <v>215</v>
      </c>
    </row>
    <row r="128" spans="3:3" x14ac:dyDescent="0.55000000000000004">
      <c r="C128" s="1" t="s">
        <v>224</v>
      </c>
    </row>
    <row r="129" spans="3:3" x14ac:dyDescent="0.55000000000000004">
      <c r="C129" s="1" t="s">
        <v>265</v>
      </c>
    </row>
    <row r="130" spans="3:3" x14ac:dyDescent="0.55000000000000004">
      <c r="C130" s="1" t="s">
        <v>264</v>
      </c>
    </row>
    <row r="131" spans="3:3" x14ac:dyDescent="0.55000000000000004">
      <c r="C131" s="1" t="s">
        <v>263</v>
      </c>
    </row>
    <row r="132" spans="3:3" x14ac:dyDescent="0.55000000000000004">
      <c r="C132" s="1" t="s">
        <v>262</v>
      </c>
    </row>
    <row r="133" spans="3:3" x14ac:dyDescent="0.55000000000000004">
      <c r="C133" s="1" t="s">
        <v>261</v>
      </c>
    </row>
    <row r="134" spans="3:3" x14ac:dyDescent="0.55000000000000004">
      <c r="C134" s="1" t="s">
        <v>255</v>
      </c>
    </row>
    <row r="135" spans="3:3" x14ac:dyDescent="0.55000000000000004">
      <c r="C135" s="1" t="s">
        <v>260</v>
      </c>
    </row>
    <row r="136" spans="3:3" x14ac:dyDescent="0.55000000000000004">
      <c r="C136" s="1" t="s">
        <v>259</v>
      </c>
    </row>
    <row r="137" spans="3:3" x14ac:dyDescent="0.55000000000000004">
      <c r="C137" s="1" t="s">
        <v>225</v>
      </c>
    </row>
    <row r="138" spans="3:3" x14ac:dyDescent="0.55000000000000004">
      <c r="C138" s="1" t="s">
        <v>399</v>
      </c>
    </row>
    <row r="139" spans="3:3" x14ac:dyDescent="0.55000000000000004">
      <c r="C139" s="1" t="s">
        <v>258</v>
      </c>
    </row>
    <row r="140" spans="3:3" x14ac:dyDescent="0.55000000000000004">
      <c r="C140" s="1" t="s">
        <v>216</v>
      </c>
    </row>
    <row r="141" spans="3:3" x14ac:dyDescent="0.55000000000000004">
      <c r="C141" s="1" t="s">
        <v>257</v>
      </c>
    </row>
    <row r="142" spans="3:3" x14ac:dyDescent="0.55000000000000004">
      <c r="C142" s="1" t="s">
        <v>501</v>
      </c>
    </row>
    <row r="143" spans="3:3" x14ac:dyDescent="0.55000000000000004">
      <c r="C143" s="1" t="s">
        <v>256</v>
      </c>
    </row>
    <row r="144" spans="3:3" x14ac:dyDescent="0.55000000000000004">
      <c r="C144" s="1" t="s">
        <v>255</v>
      </c>
    </row>
    <row r="145" spans="3:3" x14ac:dyDescent="0.55000000000000004">
      <c r="C145" s="1" t="s">
        <v>254</v>
      </c>
    </row>
    <row r="146" spans="3:3" x14ac:dyDescent="0.55000000000000004">
      <c r="C146" s="1" t="s">
        <v>253</v>
      </c>
    </row>
    <row r="147" spans="3:3" x14ac:dyDescent="0.55000000000000004">
      <c r="C147" s="1" t="s">
        <v>252</v>
      </c>
    </row>
    <row r="148" spans="3:3" x14ac:dyDescent="0.55000000000000004">
      <c r="C148" s="1" t="s">
        <v>226</v>
      </c>
    </row>
    <row r="149" spans="3:3" x14ac:dyDescent="0.55000000000000004">
      <c r="C149" s="1" t="s">
        <v>251</v>
      </c>
    </row>
    <row r="150" spans="3:3" x14ac:dyDescent="0.55000000000000004">
      <c r="C150" s="1" t="s">
        <v>250</v>
      </c>
    </row>
    <row r="151" spans="3:3" x14ac:dyDescent="0.55000000000000004">
      <c r="C151" s="1" t="s">
        <v>208</v>
      </c>
    </row>
    <row r="152" spans="3:3" x14ac:dyDescent="0.55000000000000004">
      <c r="C152" s="1" t="s">
        <v>249</v>
      </c>
    </row>
    <row r="153" spans="3:3" x14ac:dyDescent="0.55000000000000004">
      <c r="C153" s="1" t="s">
        <v>502</v>
      </c>
    </row>
    <row r="154" spans="3:3" x14ac:dyDescent="0.55000000000000004">
      <c r="C154" s="1" t="s">
        <v>229</v>
      </c>
    </row>
    <row r="155" spans="3:3" x14ac:dyDescent="0.55000000000000004">
      <c r="C155" s="1" t="s">
        <v>248</v>
      </c>
    </row>
    <row r="156" spans="3:3" x14ac:dyDescent="0.55000000000000004">
      <c r="C156" s="1" t="s">
        <v>247</v>
      </c>
    </row>
    <row r="157" spans="3:3" x14ac:dyDescent="0.55000000000000004">
      <c r="C157" s="1" t="s">
        <v>213</v>
      </c>
    </row>
    <row r="158" spans="3:3" x14ac:dyDescent="0.55000000000000004">
      <c r="C158" s="1" t="s">
        <v>246</v>
      </c>
    </row>
    <row r="159" spans="3:3" x14ac:dyDescent="0.55000000000000004">
      <c r="C159" s="1" t="s">
        <v>245</v>
      </c>
    </row>
  </sheetData>
  <sortState xmlns:xlrd2="http://schemas.microsoft.com/office/spreadsheetml/2017/richdata2" ref="A2:G21">
    <sortCondition ref="B2:B21"/>
  </sortState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T25"/>
  <sheetViews>
    <sheetView topLeftCell="A2" workbookViewId="0">
      <selection activeCell="B29" sqref="B29"/>
    </sheetView>
  </sheetViews>
  <sheetFormatPr defaultColWidth="9.1015625" defaultRowHeight="14.4" x14ac:dyDescent="0.55000000000000004"/>
  <cols>
    <col min="1" max="2" width="9.1015625" style="16"/>
    <col min="3" max="6" width="6.68359375" style="16" customWidth="1"/>
    <col min="7" max="7" width="8.68359375" style="16" customWidth="1"/>
    <col min="8" max="11" width="6.68359375" style="16" customWidth="1"/>
    <col min="12" max="12" width="8.68359375" style="16" customWidth="1"/>
    <col min="13" max="13" width="6.68359375" style="16" customWidth="1"/>
    <col min="14" max="14" width="9.1015625" style="16"/>
    <col min="15" max="15" width="8.68359375" style="16" customWidth="1"/>
    <col min="16" max="16" width="0" style="16" hidden="1" customWidth="1"/>
    <col min="17" max="17" width="6.68359375" style="16" customWidth="1"/>
    <col min="18" max="21" width="0" style="16" hidden="1" customWidth="1"/>
    <col min="22" max="16384" width="9.1015625" style="16"/>
  </cols>
  <sheetData>
    <row r="2" spans="1:20" s="43" customFormat="1" ht="22.5" customHeight="1" x14ac:dyDescent="0.55000000000000004">
      <c r="B2" s="44" t="s">
        <v>426</v>
      </c>
      <c r="C2" s="45" t="s">
        <v>315</v>
      </c>
      <c r="D2" s="45" t="s">
        <v>316</v>
      </c>
      <c r="E2" s="45" t="s">
        <v>317</v>
      </c>
      <c r="F2" s="45" t="s">
        <v>318</v>
      </c>
      <c r="G2" s="46" t="s">
        <v>372</v>
      </c>
      <c r="H2" s="45"/>
      <c r="I2" s="45" t="s">
        <v>319</v>
      </c>
      <c r="J2" s="45" t="s">
        <v>320</v>
      </c>
      <c r="K2" s="45" t="s">
        <v>321</v>
      </c>
      <c r="L2" s="46" t="s">
        <v>372</v>
      </c>
      <c r="M2" s="46"/>
      <c r="N2" s="44" t="s">
        <v>426</v>
      </c>
      <c r="O2" s="46" t="s">
        <v>427</v>
      </c>
      <c r="P2" s="47"/>
      <c r="Q2" s="45" t="s">
        <v>36</v>
      </c>
      <c r="S2" s="47" t="s">
        <v>417</v>
      </c>
      <c r="T2" s="47" t="s">
        <v>371</v>
      </c>
    </row>
    <row r="3" spans="1:20" x14ac:dyDescent="0.55000000000000004">
      <c r="A3" s="28" t="s">
        <v>422</v>
      </c>
      <c r="B3" s="33" t="s">
        <v>37</v>
      </c>
      <c r="C3" s="48">
        <f>COUNTIFS(Entries!$I$311:$I$360,C$2,Entries!$D$311:$D$360,$B3)</f>
        <v>0</v>
      </c>
      <c r="D3" s="48">
        <f>COUNTIFS(Entries!$I$311:$I$360,D$2,Entries!$D$311:$D$360,$B3)</f>
        <v>0</v>
      </c>
      <c r="E3" s="48">
        <f>COUNTIFS(Entries!$I$311:$I$360,E$2,Entries!$D$311:$D$360,$B3)</f>
        <v>0</v>
      </c>
      <c r="F3" s="48">
        <f>COUNTIFS(Entries!$I$311:$I$360,F$2,Entries!$D$311:$D$360,$B3)</f>
        <v>0</v>
      </c>
      <c r="G3" s="49">
        <f>SUM(C3:F3)</f>
        <v>0</v>
      </c>
      <c r="H3" s="48"/>
      <c r="I3" s="48">
        <f>COUNTIFS(Entries!$I$311:$I$360,I$2,Entries!$D$311:$D$360,$B3)</f>
        <v>0</v>
      </c>
      <c r="J3" s="48">
        <f>COUNTIFS(Entries!$I$311:$I$360,J$2,Entries!$D$311:$D$360,$B3)</f>
        <v>0</v>
      </c>
      <c r="K3" s="48">
        <f>COUNTIFS(Entries!$I$311:$I$360,K$2,Entries!$D$311:$D$360,$B3)</f>
        <v>0</v>
      </c>
      <c r="L3" s="49">
        <f>SUM(I3:K3)</f>
        <v>0</v>
      </c>
      <c r="M3" s="49"/>
      <c r="N3" s="33" t="str">
        <f>B3</f>
        <v>ASW</v>
      </c>
      <c r="O3" s="49">
        <f>G3+L3</f>
        <v>0</v>
      </c>
      <c r="P3" s="48"/>
      <c r="Q3" s="48">
        <f>COUNTIFS(Entries!$I$311:$I$360,Q$2,Entries!$D$311:$D$360,$B3)</f>
        <v>0</v>
      </c>
      <c r="S3" s="33" t="s">
        <v>42</v>
      </c>
      <c r="T3" s="18">
        <v>10</v>
      </c>
    </row>
    <row r="4" spans="1:20" x14ac:dyDescent="0.55000000000000004">
      <c r="B4" s="33" t="s">
        <v>238</v>
      </c>
      <c r="C4" s="48">
        <f>COUNTIFS(Entries!$I$311:$I$360,C$2,Entries!$D$311:$D$360,$B4)</f>
        <v>0</v>
      </c>
      <c r="D4" s="48">
        <f>COUNTIFS(Entries!$I$311:$I$360,D$2,Entries!$D$311:$D$360,$B4)</f>
        <v>0</v>
      </c>
      <c r="E4" s="48">
        <f>COUNTIFS(Entries!$I$311:$I$360,E$2,Entries!$D$311:$D$360,$B4)</f>
        <v>0</v>
      </c>
      <c r="F4" s="48">
        <f>COUNTIFS(Entries!$I$311:$I$360,F$2,Entries!$D$311:$D$360,$B4)</f>
        <v>0</v>
      </c>
      <c r="G4" s="49">
        <f t="shared" ref="G4:G20" si="0">SUM(C4:F4)</f>
        <v>0</v>
      </c>
      <c r="H4" s="48"/>
      <c r="I4" s="48">
        <f>COUNTIFS(Entries!$I$311:$I$360,I$2,Entries!$D$311:$D$360,$B4)</f>
        <v>0</v>
      </c>
      <c r="J4" s="48">
        <f>COUNTIFS(Entries!$I$311:$I$360,J$2,Entries!$D$311:$D$360,$B4)</f>
        <v>0</v>
      </c>
      <c r="K4" s="48">
        <f>COUNTIFS(Entries!$I$311:$I$360,K$2,Entries!$D$311:$D$360,$B4)</f>
        <v>0</v>
      </c>
      <c r="L4" s="49">
        <f t="shared" ref="L4:L20" si="1">SUM(I4:K4)</f>
        <v>0</v>
      </c>
      <c r="M4" s="49"/>
      <c r="N4" s="33" t="str">
        <f t="shared" ref="N4:N17" si="2">B4</f>
        <v>BKSC</v>
      </c>
      <c r="O4" s="49">
        <f t="shared" ref="O4:O17" si="3">G4+L4</f>
        <v>0</v>
      </c>
      <c r="P4" s="48"/>
      <c r="Q4" s="48">
        <f>COUNTIFS(Entries!$I$311:$I$360,Q$2,Entries!$D$311:$D$360,$B4)</f>
        <v>0</v>
      </c>
      <c r="S4" s="33" t="s">
        <v>37</v>
      </c>
      <c r="T4" s="18">
        <v>11</v>
      </c>
    </row>
    <row r="5" spans="1:20" x14ac:dyDescent="0.55000000000000004">
      <c r="B5" s="33" t="s">
        <v>3</v>
      </c>
      <c r="C5" s="48">
        <f>COUNTIFS(Entries!$I$311:$I$360,C$2,Entries!$D$311:$D$360,$B5)</f>
        <v>0</v>
      </c>
      <c r="D5" s="48">
        <f>COUNTIFS(Entries!$I$311:$I$360,D$2,Entries!$D$311:$D$360,$B5)</f>
        <v>0</v>
      </c>
      <c r="E5" s="48">
        <f>COUNTIFS(Entries!$I$311:$I$360,E$2,Entries!$D$311:$D$360,$B5)</f>
        <v>0</v>
      </c>
      <c r="F5" s="48">
        <f>COUNTIFS(Entries!$I$311:$I$360,F$2,Entries!$D$311:$D$360,$B5)</f>
        <v>0</v>
      </c>
      <c r="G5" s="49">
        <f t="shared" si="0"/>
        <v>0</v>
      </c>
      <c r="H5" s="48"/>
      <c r="I5" s="48">
        <f>COUNTIFS(Entries!$I$311:$I$360,I$2,Entries!$D$311:$D$360,$B5)</f>
        <v>0</v>
      </c>
      <c r="J5" s="48">
        <f>COUNTIFS(Entries!$I$311:$I$360,J$2,Entries!$D$311:$D$360,$B5)</f>
        <v>0</v>
      </c>
      <c r="K5" s="48">
        <f>COUNTIFS(Entries!$I$311:$I$360,K$2,Entries!$D$311:$D$360,$B5)</f>
        <v>0</v>
      </c>
      <c r="L5" s="49">
        <f t="shared" si="1"/>
        <v>0</v>
      </c>
      <c r="M5" s="49"/>
      <c r="N5" s="33" t="str">
        <f t="shared" si="2"/>
        <v>DSH</v>
      </c>
      <c r="O5" s="49">
        <f t="shared" si="3"/>
        <v>0</v>
      </c>
      <c r="P5" s="48"/>
      <c r="Q5" s="48">
        <f>COUNTIFS(Entries!$I$311:$I$360,Q$2,Entries!$D$311:$D$360,$B5)</f>
        <v>0</v>
      </c>
      <c r="S5" s="33" t="s">
        <v>238</v>
      </c>
      <c r="T5" s="18">
        <v>1</v>
      </c>
    </row>
    <row r="6" spans="1:20" x14ac:dyDescent="0.55000000000000004">
      <c r="B6" s="33" t="s">
        <v>4</v>
      </c>
      <c r="C6" s="48">
        <f>COUNTIFS(Entries!$I$311:$I$360,C$2,Entries!$D$311:$D$360,$B6)</f>
        <v>0</v>
      </c>
      <c r="D6" s="48">
        <f>COUNTIFS(Entries!$I$311:$I$360,D$2,Entries!$D$311:$D$360,$B6)</f>
        <v>0</v>
      </c>
      <c r="E6" s="48">
        <f>COUNTIFS(Entries!$I$311:$I$360,E$2,Entries!$D$311:$D$360,$B6)</f>
        <v>0</v>
      </c>
      <c r="F6" s="48">
        <f>COUNTIFS(Entries!$I$311:$I$360,F$2,Entries!$D$311:$D$360,$B6)</f>
        <v>0</v>
      </c>
      <c r="G6" s="49">
        <f t="shared" si="0"/>
        <v>0</v>
      </c>
      <c r="H6" s="48"/>
      <c r="I6" s="48">
        <f>COUNTIFS(Entries!$I$311:$I$360,I$2,Entries!$D$311:$D$360,$B6)</f>
        <v>0</v>
      </c>
      <c r="J6" s="48">
        <f>COUNTIFS(Entries!$I$311:$I$360,J$2,Entries!$D$311:$D$360,$B6)</f>
        <v>0</v>
      </c>
      <c r="K6" s="48">
        <f>COUNTIFS(Entries!$I$311:$I$360,K$2,Entries!$D$311:$D$360,$B6)</f>
        <v>0</v>
      </c>
      <c r="L6" s="49">
        <f t="shared" si="1"/>
        <v>0</v>
      </c>
      <c r="M6" s="49"/>
      <c r="N6" s="33" t="str">
        <f t="shared" si="2"/>
        <v>GSK</v>
      </c>
      <c r="O6" s="49">
        <f t="shared" si="3"/>
        <v>0</v>
      </c>
      <c r="P6" s="48"/>
      <c r="Q6" s="48">
        <f>COUNTIFS(Entries!$I$311:$I$360,Q$2,Entries!$D$311:$D$360,$B6)</f>
        <v>0</v>
      </c>
      <c r="S6" s="33" t="s">
        <v>3</v>
      </c>
      <c r="T6" s="18">
        <v>8</v>
      </c>
    </row>
    <row r="7" spans="1:20" x14ac:dyDescent="0.55000000000000004">
      <c r="B7" s="33" t="s">
        <v>7</v>
      </c>
      <c r="C7" s="48">
        <f>COUNTIFS(Entries!$I$311:$I$360,C$2,Entries!$D$311:$D$360,$B7)</f>
        <v>0</v>
      </c>
      <c r="D7" s="48">
        <f>COUNTIFS(Entries!$I$311:$I$360,D$2,Entries!$D$311:$D$360,$B7)</f>
        <v>0</v>
      </c>
      <c r="E7" s="48">
        <f>COUNTIFS(Entries!$I$311:$I$360,E$2,Entries!$D$311:$D$360,$B7)</f>
        <v>0</v>
      </c>
      <c r="F7" s="48">
        <f>COUNTIFS(Entries!$I$311:$I$360,F$2,Entries!$D$311:$D$360,$B7)</f>
        <v>0</v>
      </c>
      <c r="G7" s="49">
        <f t="shared" si="0"/>
        <v>0</v>
      </c>
      <c r="H7" s="48"/>
      <c r="I7" s="48">
        <f>COUNTIFS(Entries!$I$311:$I$360,I$2,Entries!$D$311:$D$360,$B7)</f>
        <v>0</v>
      </c>
      <c r="J7" s="48">
        <f>COUNTIFS(Entries!$I$311:$I$360,J$2,Entries!$D$311:$D$360,$B7)</f>
        <v>0</v>
      </c>
      <c r="K7" s="48">
        <f>COUNTIFS(Entries!$I$311:$I$360,K$2,Entries!$D$311:$D$360,$B7)</f>
        <v>0</v>
      </c>
      <c r="L7" s="49">
        <f t="shared" si="1"/>
        <v>0</v>
      </c>
      <c r="M7" s="49"/>
      <c r="N7" s="33" t="str">
        <f t="shared" si="2"/>
        <v>HSK</v>
      </c>
      <c r="O7" s="49">
        <f t="shared" si="3"/>
        <v>0</v>
      </c>
      <c r="P7" s="48"/>
      <c r="Q7" s="48">
        <f>COUNTIFS(Entries!$I$311:$I$360,Q$2,Entries!$D$311:$D$360,$B7)</f>
        <v>0</v>
      </c>
      <c r="S7" s="33" t="s">
        <v>4</v>
      </c>
      <c r="T7" s="18">
        <v>10</v>
      </c>
    </row>
    <row r="8" spans="1:20" x14ac:dyDescent="0.55000000000000004">
      <c r="B8" s="33" t="s">
        <v>471</v>
      </c>
      <c r="C8" s="48">
        <f>COUNTIFS(Entries!$I$311:$I$360,C$2,Entries!$D$311:$D$360,$B8)</f>
        <v>0</v>
      </c>
      <c r="D8" s="48">
        <f>COUNTIFS(Entries!$I$311:$I$360,D$2,Entries!$D$311:$D$360,$B8)</f>
        <v>0</v>
      </c>
      <c r="E8" s="48">
        <f>COUNTIFS(Entries!$I$311:$I$360,E$2,Entries!$D$311:$D$360,$B8)</f>
        <v>0</v>
      </c>
      <c r="F8" s="48">
        <f>COUNTIFS(Entries!$I$311:$I$360,F$2,Entries!$D$311:$D$360,$B8)</f>
        <v>0</v>
      </c>
      <c r="G8" s="49">
        <f t="shared" si="0"/>
        <v>0</v>
      </c>
      <c r="H8" s="48"/>
      <c r="I8" s="48">
        <f>COUNTIFS(Entries!$I$311:$I$360,I$2,Entries!$D$311:$D$360,$B8)</f>
        <v>0</v>
      </c>
      <c r="J8" s="48">
        <f>COUNTIFS(Entries!$I$311:$I$360,J$2,Entries!$D$311:$D$360,$B8)</f>
        <v>0</v>
      </c>
      <c r="K8" s="48">
        <f>COUNTIFS(Entries!$I$311:$I$360,K$2,Entries!$D$311:$D$360,$B8)</f>
        <v>0</v>
      </c>
      <c r="L8" s="49">
        <f t="shared" si="1"/>
        <v>0</v>
      </c>
      <c r="M8" s="49"/>
      <c r="N8" s="33" t="str">
        <f t="shared" si="2"/>
        <v>IDA</v>
      </c>
      <c r="O8" s="49">
        <f t="shared" si="3"/>
        <v>0</v>
      </c>
      <c r="P8" s="48"/>
      <c r="Q8" s="48">
        <f>COUNTIFS(Entries!$I$311:$I$360,Q$2,Entries!$D$311:$D$360,$B8)</f>
        <v>0</v>
      </c>
      <c r="S8" s="33" t="s">
        <v>7</v>
      </c>
      <c r="T8" s="18">
        <v>7</v>
      </c>
    </row>
    <row r="9" spans="1:20" x14ac:dyDescent="0.55000000000000004">
      <c r="B9" s="33" t="s">
        <v>6</v>
      </c>
      <c r="C9" s="48">
        <f>COUNTIFS(Entries!$I$311:$I$360,C$2,Entries!$D$311:$D$360,$B9)</f>
        <v>0</v>
      </c>
      <c r="D9" s="48">
        <f>COUNTIFS(Entries!$I$311:$I$360,D$2,Entries!$D$311:$D$360,$B9)</f>
        <v>0</v>
      </c>
      <c r="E9" s="48">
        <f>COUNTIFS(Entries!$I$311:$I$360,E$2,Entries!$D$311:$D$360,$B9)</f>
        <v>0</v>
      </c>
      <c r="F9" s="48">
        <f>COUNTIFS(Entries!$I$311:$I$360,F$2,Entries!$D$311:$D$360,$B9)</f>
        <v>0</v>
      </c>
      <c r="G9" s="49">
        <f t="shared" si="0"/>
        <v>0</v>
      </c>
      <c r="H9" s="48"/>
      <c r="I9" s="48">
        <f>COUNTIFS(Entries!$I$311:$I$360,I$2,Entries!$D$311:$D$360,$B9)</f>
        <v>0</v>
      </c>
      <c r="J9" s="48">
        <f>COUNTIFS(Entries!$I$311:$I$360,J$2,Entries!$D$311:$D$360,$B9)</f>
        <v>0</v>
      </c>
      <c r="K9" s="48">
        <f>COUNTIFS(Entries!$I$311:$I$360,K$2,Entries!$D$311:$D$360,$B9)</f>
        <v>0</v>
      </c>
      <c r="L9" s="49">
        <f t="shared" si="1"/>
        <v>0</v>
      </c>
      <c r="M9" s="49"/>
      <c r="N9" s="33" t="str">
        <f t="shared" si="2"/>
        <v>KHL</v>
      </c>
      <c r="O9" s="49">
        <f t="shared" si="3"/>
        <v>0</v>
      </c>
      <c r="P9" s="48"/>
      <c r="Q9" s="48">
        <f>COUNTIFS(Entries!$I$311:$I$360,Q$2,Entries!$D$311:$D$360,$B9)</f>
        <v>0</v>
      </c>
      <c r="S9" s="33" t="s">
        <v>6</v>
      </c>
      <c r="T9" s="18">
        <v>13</v>
      </c>
    </row>
    <row r="10" spans="1:20" x14ac:dyDescent="0.55000000000000004">
      <c r="B10" s="33" t="s">
        <v>40</v>
      </c>
      <c r="C10" s="48">
        <f>COUNTIFS(Entries!$I$311:$I$360,C$2,Entries!$D$311:$D$360,$B10)</f>
        <v>0</v>
      </c>
      <c r="D10" s="48">
        <f>COUNTIFS(Entries!$I$311:$I$360,D$2,Entries!$D$311:$D$360,$B10)</f>
        <v>0</v>
      </c>
      <c r="E10" s="48">
        <f>COUNTIFS(Entries!$I$311:$I$360,E$2,Entries!$D$311:$D$360,$B10)</f>
        <v>0</v>
      </c>
      <c r="F10" s="48">
        <f>COUNTIFS(Entries!$I$311:$I$360,F$2,Entries!$D$311:$D$360,$B10)</f>
        <v>0</v>
      </c>
      <c r="G10" s="49">
        <f t="shared" si="0"/>
        <v>0</v>
      </c>
      <c r="H10" s="48"/>
      <c r="I10" s="48">
        <f>COUNTIFS(Entries!$I$311:$I$360,I$2,Entries!$D$311:$D$360,$B10)</f>
        <v>0</v>
      </c>
      <c r="J10" s="48">
        <f>COUNTIFS(Entries!$I$311:$I$360,J$2,Entries!$D$311:$D$360,$B10)</f>
        <v>0</v>
      </c>
      <c r="K10" s="48">
        <f>COUNTIFS(Entries!$I$311:$I$360,K$2,Entries!$D$311:$D$360,$B10)</f>
        <v>0</v>
      </c>
      <c r="L10" s="49">
        <f t="shared" si="1"/>
        <v>0</v>
      </c>
      <c r="M10" s="49"/>
      <c r="N10" s="33" t="str">
        <f t="shared" si="2"/>
        <v>KHM</v>
      </c>
      <c r="O10" s="49">
        <f t="shared" si="3"/>
        <v>0</v>
      </c>
      <c r="P10" s="48"/>
      <c r="Q10" s="48">
        <f>COUNTIFS(Entries!$I$311:$I$360,Q$2,Entries!$D$311:$D$360,$B10)</f>
        <v>0</v>
      </c>
      <c r="S10" s="33" t="s">
        <v>40</v>
      </c>
      <c r="T10" s="18">
        <v>9</v>
      </c>
    </row>
    <row r="11" spans="1:20" x14ac:dyDescent="0.55000000000000004">
      <c r="B11" s="33" t="s">
        <v>29</v>
      </c>
      <c r="C11" s="48">
        <f>COUNTIFS(Entries!$I$311:$I$360,C$2,Entries!$D$311:$D$360,$B11)</f>
        <v>0</v>
      </c>
      <c r="D11" s="48">
        <f>COUNTIFS(Entries!$I$311:$I$360,D$2,Entries!$D$311:$D$360,$B11)</f>
        <v>0</v>
      </c>
      <c r="E11" s="48">
        <f>COUNTIFS(Entries!$I$311:$I$360,E$2,Entries!$D$311:$D$360,$B11)</f>
        <v>0</v>
      </c>
      <c r="F11" s="48">
        <f>COUNTIFS(Entries!$I$311:$I$360,F$2,Entries!$D$311:$D$360,$B11)</f>
        <v>0</v>
      </c>
      <c r="G11" s="49">
        <f t="shared" si="0"/>
        <v>0</v>
      </c>
      <c r="H11" s="48"/>
      <c r="I11" s="48">
        <f>COUNTIFS(Entries!$I$311:$I$360,I$2,Entries!$D$311:$D$360,$B11)</f>
        <v>0</v>
      </c>
      <c r="J11" s="48">
        <f>COUNTIFS(Entries!$I$311:$I$360,J$2,Entries!$D$311:$D$360,$B11)</f>
        <v>0</v>
      </c>
      <c r="K11" s="48">
        <f>COUNTIFS(Entries!$I$311:$I$360,K$2,Entries!$D$311:$D$360,$B11)</f>
        <v>0</v>
      </c>
      <c r="L11" s="49">
        <f t="shared" si="1"/>
        <v>0</v>
      </c>
      <c r="M11" s="49"/>
      <c r="N11" s="33" t="str">
        <f t="shared" si="2"/>
        <v>KNH</v>
      </c>
      <c r="O11" s="49">
        <f t="shared" si="3"/>
        <v>0</v>
      </c>
      <c r="P11" s="48"/>
      <c r="Q11" s="48">
        <f>COUNTIFS(Entries!$I$311:$I$360,Q$2,Entries!$D$311:$D$360,$B11)</f>
        <v>0</v>
      </c>
      <c r="S11" s="33" t="s">
        <v>29</v>
      </c>
      <c r="T11" s="18">
        <v>0</v>
      </c>
    </row>
    <row r="12" spans="1:20" x14ac:dyDescent="0.55000000000000004">
      <c r="B12" s="33" t="s">
        <v>2</v>
      </c>
      <c r="C12" s="48">
        <f>COUNTIFS(Entries!$I$311:$I$360,C$2,Entries!$D$311:$D$360,$B12)</f>
        <v>0</v>
      </c>
      <c r="D12" s="48">
        <f>COUNTIFS(Entries!$I$311:$I$360,D$2,Entries!$D$311:$D$360,$B12)</f>
        <v>0</v>
      </c>
      <c r="E12" s="48">
        <f>COUNTIFS(Entries!$I$311:$I$360,E$2,Entries!$D$311:$D$360,$B12)</f>
        <v>0</v>
      </c>
      <c r="F12" s="48">
        <f>COUNTIFS(Entries!$I$311:$I$360,F$2,Entries!$D$311:$D$360,$B12)</f>
        <v>0</v>
      </c>
      <c r="G12" s="49">
        <f>SUM(C12:F12)</f>
        <v>0</v>
      </c>
      <c r="H12" s="48"/>
      <c r="I12" s="48">
        <f>COUNTIFS(Entries!$I$311:$I$360,I$2,Entries!$D$311:$D$360,$B12)</f>
        <v>0</v>
      </c>
      <c r="J12" s="48">
        <f>COUNTIFS(Entries!$I$311:$I$360,J$2,Entries!$D$311:$D$360,$B12)</f>
        <v>0</v>
      </c>
      <c r="K12" s="48">
        <f>COUNTIFS(Entries!$I$311:$I$360,K$2,Entries!$D$311:$D$360,$B12)</f>
        <v>0</v>
      </c>
      <c r="L12" s="49">
        <f>SUM(I12:K12)</f>
        <v>0</v>
      </c>
      <c r="M12" s="49"/>
      <c r="N12" s="33" t="str">
        <f>B12</f>
        <v>KPL</v>
      </c>
      <c r="O12" s="49">
        <f>G12+L12</f>
        <v>0</v>
      </c>
      <c r="P12" s="48"/>
      <c r="Q12" s="48">
        <f>COUNTIFS(Entries!$I$311:$I$360,Q$2,Entries!$D$311:$D$360,$B12)</f>
        <v>0</v>
      </c>
      <c r="S12" s="33" t="s">
        <v>2</v>
      </c>
      <c r="T12" s="18">
        <v>10</v>
      </c>
    </row>
    <row r="13" spans="1:20" x14ac:dyDescent="0.55000000000000004">
      <c r="B13" s="33" t="s">
        <v>9</v>
      </c>
      <c r="C13" s="48">
        <f>COUNTIFS(Entries!$I$311:$I$360,C$2,Entries!$D$311:$D$360,$B13)</f>
        <v>0</v>
      </c>
      <c r="D13" s="48">
        <f>COUNTIFS(Entries!$I$311:$I$360,D$2,Entries!$D$311:$D$360,$B13)</f>
        <v>0</v>
      </c>
      <c r="E13" s="48">
        <f>COUNTIFS(Entries!$I$311:$I$360,E$2,Entries!$D$311:$D$360,$B13)</f>
        <v>0</v>
      </c>
      <c r="F13" s="48">
        <f>COUNTIFS(Entries!$I$311:$I$360,F$2,Entries!$D$311:$D$360,$B13)</f>
        <v>0</v>
      </c>
      <c r="G13" s="49">
        <f>SUM(C13:F13)</f>
        <v>0</v>
      </c>
      <c r="H13" s="48"/>
      <c r="I13" s="48">
        <f>COUNTIFS(Entries!$I$311:$I$360,I$2,Entries!$D$311:$D$360,$B13)</f>
        <v>0</v>
      </c>
      <c r="J13" s="48">
        <f>COUNTIFS(Entries!$I$311:$I$360,J$2,Entries!$D$311:$D$360,$B13)</f>
        <v>0</v>
      </c>
      <c r="K13" s="48">
        <f>COUNTIFS(Entries!$I$311:$I$360,K$2,Entries!$D$311:$D$360,$B13)</f>
        <v>0</v>
      </c>
      <c r="L13" s="49">
        <f>SUM(I13:K13)</f>
        <v>0</v>
      </c>
      <c r="M13" s="49"/>
      <c r="N13" s="33" t="str">
        <f>B13</f>
        <v>NLL</v>
      </c>
      <c r="O13" s="49">
        <f>G13+L13</f>
        <v>0</v>
      </c>
      <c r="P13" s="48"/>
      <c r="Q13" s="48">
        <f>COUNTIFS(Entries!$I$311:$I$360,Q$2,Entries!$D$311:$D$360,$B13)</f>
        <v>0</v>
      </c>
      <c r="S13" s="33" t="s">
        <v>9</v>
      </c>
      <c r="T13" s="18">
        <v>0</v>
      </c>
    </row>
    <row r="14" spans="1:20" x14ac:dyDescent="0.55000000000000004">
      <c r="B14" s="33" t="s">
        <v>8</v>
      </c>
      <c r="C14" s="48">
        <f>COUNTIFS(Entries!$I$311:$I$360,C$2,Entries!$D$311:$D$360,$B14)</f>
        <v>0</v>
      </c>
      <c r="D14" s="48">
        <f>COUNTIFS(Entries!$I$311:$I$360,D$2,Entries!$D$311:$D$360,$B14)</f>
        <v>0</v>
      </c>
      <c r="E14" s="48">
        <f>COUNTIFS(Entries!$I$311:$I$360,E$2,Entries!$D$311:$D$360,$B14)</f>
        <v>0</v>
      </c>
      <c r="F14" s="48">
        <f>COUNTIFS(Entries!$I$311:$I$360,F$2,Entries!$D$311:$D$360,$B14)</f>
        <v>0</v>
      </c>
      <c r="G14" s="49">
        <f>SUM(C14:F14)</f>
        <v>0</v>
      </c>
      <c r="H14" s="48"/>
      <c r="I14" s="48">
        <f>COUNTIFS(Entries!$I$311:$I$360,I$2,Entries!$D$311:$D$360,$B14)</f>
        <v>0</v>
      </c>
      <c r="J14" s="48">
        <f>COUNTIFS(Entries!$I$311:$I$360,J$2,Entries!$D$311:$D$360,$B14)</f>
        <v>0</v>
      </c>
      <c r="K14" s="48">
        <f>COUNTIFS(Entries!$I$311:$I$360,K$2,Entries!$D$311:$D$360,$B14)</f>
        <v>0</v>
      </c>
      <c r="L14" s="49">
        <f>SUM(I14:K14)</f>
        <v>0</v>
      </c>
      <c r="M14" s="49"/>
      <c r="N14" s="33" t="str">
        <f>B14</f>
        <v>NOT</v>
      </c>
      <c r="O14" s="49">
        <f>G14+L14</f>
        <v>0</v>
      </c>
      <c r="P14" s="48"/>
      <c r="Q14" s="48">
        <f>COUNTIFS(Entries!$I$311:$I$360,Q$2,Entries!$D$311:$D$360,$B14)</f>
        <v>0</v>
      </c>
      <c r="S14" s="33" t="s">
        <v>8</v>
      </c>
      <c r="T14" s="18">
        <v>4</v>
      </c>
    </row>
    <row r="15" spans="1:20" ht="25" customHeight="1" x14ac:dyDescent="0.55000000000000004">
      <c r="A15" s="28" t="s">
        <v>423</v>
      </c>
      <c r="B15" s="33" t="s">
        <v>312</v>
      </c>
      <c r="C15" s="48">
        <f>COUNTIFS(Entries!$I$311:$I$360,C$2,Entries!$D$311:$D$360,$B15)</f>
        <v>0</v>
      </c>
      <c r="D15" s="48">
        <f>COUNTIFS(Entries!$I$311:$I$360,D$2,Entries!$D$311:$D$360,$B15)</f>
        <v>0</v>
      </c>
      <c r="E15" s="48">
        <f>COUNTIFS(Entries!$I$311:$I$360,E$2,Entries!$D$311:$D$360,$B15)</f>
        <v>0</v>
      </c>
      <c r="F15" s="48">
        <f>COUNTIFS(Entries!$I$311:$I$360,F$2,Entries!$D$311:$D$360,$B15)</f>
        <v>0</v>
      </c>
      <c r="G15" s="49">
        <f t="shared" si="0"/>
        <v>0</v>
      </c>
      <c r="H15" s="48"/>
      <c r="I15" s="48">
        <f>COUNTIFS(Entries!$I$311:$I$360,I$2,Entries!$D$311:$D$360,$B15)</f>
        <v>0</v>
      </c>
      <c r="J15" s="48">
        <f>COUNTIFS(Entries!$I$311:$I$360,J$2,Entries!$D$311:$D$360,$B15)</f>
        <v>0</v>
      </c>
      <c r="K15" s="48">
        <f>COUNTIFS(Entries!$I$311:$I$360,K$2,Entries!$D$311:$D$360,$B15)</f>
        <v>0</v>
      </c>
      <c r="L15" s="49">
        <f t="shared" si="1"/>
        <v>0</v>
      </c>
      <c r="M15" s="49"/>
      <c r="N15" s="33" t="str">
        <f t="shared" si="2"/>
        <v>ARA</v>
      </c>
      <c r="O15" s="49">
        <f t="shared" si="3"/>
        <v>0</v>
      </c>
      <c r="P15" s="48"/>
      <c r="Q15" s="48">
        <f>COUNTIFS(Entries!$I$311:$I$360,Q$2,Entries!$D$311:$D$360,$B15)</f>
        <v>0</v>
      </c>
      <c r="S15" s="33" t="s">
        <v>312</v>
      </c>
      <c r="T15" s="18">
        <v>0</v>
      </c>
    </row>
    <row r="16" spans="1:20" x14ac:dyDescent="0.55000000000000004">
      <c r="B16" s="33" t="s">
        <v>16</v>
      </c>
      <c r="C16" s="48">
        <f>COUNTIFS(Entries!$I$311:$I$360,C$2,Entries!$D$311:$D$360,$B16)</f>
        <v>0</v>
      </c>
      <c r="D16" s="48">
        <f>COUNTIFS(Entries!$I$311:$I$360,D$2,Entries!$D$311:$D$360,$B16)</f>
        <v>0</v>
      </c>
      <c r="E16" s="48">
        <f>COUNTIFS(Entries!$I$311:$I$360,E$2,Entries!$D$311:$D$360,$B16)</f>
        <v>0</v>
      </c>
      <c r="F16" s="48">
        <f>COUNTIFS(Entries!$I$311:$I$360,F$2,Entries!$D$311:$D$360,$B16)</f>
        <v>0</v>
      </c>
      <c r="G16" s="49">
        <f>SUM(C16:F16)</f>
        <v>0</v>
      </c>
      <c r="H16" s="48"/>
      <c r="I16" s="48">
        <f>COUNTIFS(Entries!$I$311:$I$360,I$2,Entries!$D$311:$D$360,$B16)</f>
        <v>0</v>
      </c>
      <c r="J16" s="48">
        <f>COUNTIFS(Entries!$I$311:$I$360,J$2,Entries!$D$311:$D$360,$B16)</f>
        <v>0</v>
      </c>
      <c r="K16" s="48">
        <f>COUNTIFS(Entries!$I$311:$I$360,K$2,Entries!$D$311:$D$360,$B16)</f>
        <v>0</v>
      </c>
      <c r="L16" s="49">
        <f>SUM(I16:K16)</f>
        <v>0</v>
      </c>
      <c r="M16" s="49"/>
      <c r="N16" s="33" t="str">
        <f>B16</f>
        <v>AXEL</v>
      </c>
      <c r="O16" s="49">
        <f>G16+L16</f>
        <v>0</v>
      </c>
      <c r="P16" s="48"/>
      <c r="Q16" s="48">
        <f>COUNTIFS(Entries!$I$311:$I$360,Q$2,Entries!$D$311:$D$360,$B16)</f>
        <v>0</v>
      </c>
      <c r="S16" s="33" t="s">
        <v>16</v>
      </c>
      <c r="T16" s="18">
        <v>1</v>
      </c>
    </row>
    <row r="17" spans="2:20" x14ac:dyDescent="0.55000000000000004">
      <c r="B17" s="33" t="s">
        <v>5</v>
      </c>
      <c r="C17" s="48">
        <f>COUNTIFS(Entries!$I$311:$I$360,C$2,Entries!$D$311:$D$360,$B17)</f>
        <v>0</v>
      </c>
      <c r="D17" s="48">
        <f>COUNTIFS(Entries!$I$311:$I$360,D$2,Entries!$D$311:$D$360,$B17)</f>
        <v>0</v>
      </c>
      <c r="E17" s="48">
        <f>COUNTIFS(Entries!$I$311:$I$360,E$2,Entries!$D$311:$D$360,$B17)</f>
        <v>0</v>
      </c>
      <c r="F17" s="48">
        <f>COUNTIFS(Entries!$I$311:$I$360,F$2,Entries!$D$311:$D$360,$B17)</f>
        <v>0</v>
      </c>
      <c r="G17" s="49">
        <f t="shared" si="0"/>
        <v>0</v>
      </c>
      <c r="H17" s="48"/>
      <c r="I17" s="48">
        <f>COUNTIFS(Entries!$I$311:$I$360,I$2,Entries!$D$311:$D$360,$B17)</f>
        <v>0</v>
      </c>
      <c r="J17" s="48">
        <f>COUNTIFS(Entries!$I$311:$I$360,J$2,Entries!$D$311:$D$360,$B17)</f>
        <v>0</v>
      </c>
      <c r="K17" s="48">
        <f>COUNTIFS(Entries!$I$311:$I$360,K$2,Entries!$D$311:$D$360,$B17)</f>
        <v>0</v>
      </c>
      <c r="L17" s="49">
        <f t="shared" si="1"/>
        <v>0</v>
      </c>
      <c r="M17" s="49"/>
      <c r="N17" s="33" t="str">
        <f t="shared" si="2"/>
        <v>CPLA</v>
      </c>
      <c r="O17" s="49">
        <f t="shared" si="3"/>
        <v>0</v>
      </c>
      <c r="P17" s="48"/>
      <c r="Q17" s="48">
        <f>COUNTIFS(Entries!$I$311:$I$360,Q$2,Entries!$D$311:$D$360,$B17)</f>
        <v>0</v>
      </c>
      <c r="S17" s="33" t="s">
        <v>5</v>
      </c>
      <c r="T17" s="18">
        <v>12</v>
      </c>
    </row>
    <row r="18" spans="2:20" x14ac:dyDescent="0.55000000000000004">
      <c r="B18" s="33" t="s">
        <v>17</v>
      </c>
      <c r="C18" s="48">
        <f>COUNTIFS(Entries!$I$311:$I$360,C$2,Entries!$D$311:$D$360,$B18)</f>
        <v>0</v>
      </c>
      <c r="D18" s="48">
        <f>COUNTIFS(Entries!$I$311:$I$360,D$2,Entries!$D$311:$D$360,$B18)</f>
        <v>0</v>
      </c>
      <c r="E18" s="48">
        <f>COUNTIFS(Entries!$I$311:$I$360,E$2,Entries!$D$311:$D$360,$B18)</f>
        <v>0</v>
      </c>
      <c r="F18" s="48">
        <f>COUNTIFS(Entries!$I$311:$I$360,F$2,Entries!$D$311:$D$360,$B18)</f>
        <v>0</v>
      </c>
      <c r="G18" s="49">
        <f>SUM(C18:F18)</f>
        <v>0</v>
      </c>
      <c r="H18" s="48"/>
      <c r="I18" s="48">
        <f>COUNTIFS(Entries!$I$311:$I$360,I$2,Entries!$D$311:$D$360,$B18)</f>
        <v>0</v>
      </c>
      <c r="J18" s="48">
        <f>COUNTIFS(Entries!$I$311:$I$360,J$2,Entries!$D$311:$D$360,$B18)</f>
        <v>0</v>
      </c>
      <c r="K18" s="48">
        <f>COUNTIFS(Entries!$I$311:$I$360,K$2,Entries!$D$311:$D$360,$B18)</f>
        <v>0</v>
      </c>
      <c r="L18" s="49">
        <f>SUM(I18:K18)</f>
        <v>0</v>
      </c>
      <c r="M18" s="49"/>
      <c r="N18" s="33" t="str">
        <f>B18</f>
        <v>PLC</v>
      </c>
      <c r="O18" s="49">
        <f>G18+L18</f>
        <v>0</v>
      </c>
      <c r="P18" s="48"/>
      <c r="Q18" s="48">
        <f>COUNTIFS(Entries!$I$311:$I$360,Q$2,Entries!$D$311:$D$360,$B18)</f>
        <v>0</v>
      </c>
      <c r="S18" s="33" t="s">
        <v>17</v>
      </c>
      <c r="T18" s="18">
        <v>2</v>
      </c>
    </row>
    <row r="19" spans="2:20" x14ac:dyDescent="0.55000000000000004">
      <c r="B19" s="33" t="s">
        <v>44</v>
      </c>
      <c r="C19" s="48">
        <f>COUNTIFS(Entries!$I$311:$I$360,C$2,Entries!$D$311:$D$360,$B19)</f>
        <v>0</v>
      </c>
      <c r="D19" s="48">
        <f>COUNTIFS(Entries!$I$311:$I$360,D$2,Entries!$D$311:$D$360,$B19)</f>
        <v>0</v>
      </c>
      <c r="E19" s="48">
        <f>COUNTIFS(Entries!$I$311:$I$360,E$2,Entries!$D$311:$D$360,$B19)</f>
        <v>0</v>
      </c>
      <c r="F19" s="48">
        <f>COUNTIFS(Entries!$I$311:$I$360,F$2,Entries!$D$311:$D$360,$B19)</f>
        <v>0</v>
      </c>
      <c r="G19" s="49">
        <f>SUM(C19:F19)</f>
        <v>0</v>
      </c>
      <c r="H19" s="48"/>
      <c r="I19" s="48">
        <f>COUNTIFS(Entries!$I$311:$I$360,I$2,Entries!$D$311:$D$360,$B19)</f>
        <v>0</v>
      </c>
      <c r="J19" s="48">
        <f>COUNTIFS(Entries!$I$311:$I$360,J$2,Entries!$D$311:$D$360,$B19)</f>
        <v>0</v>
      </c>
      <c r="K19" s="48">
        <f>COUNTIFS(Entries!$I$311:$I$360,K$2,Entries!$D$311:$D$360,$B19)</f>
        <v>0</v>
      </c>
      <c r="L19" s="49">
        <f>SUM(I19:K19)</f>
        <v>0</v>
      </c>
      <c r="M19" s="49"/>
      <c r="N19" s="33" t="str">
        <f>B19</f>
        <v>RBI</v>
      </c>
      <c r="O19" s="49">
        <f>G19+L19</f>
        <v>0</v>
      </c>
      <c r="P19" s="48"/>
      <c r="Q19" s="48">
        <f>COUNTIFS(Entries!$I$311:$I$360,Q$2,Entries!$D$311:$D$360,$B19)</f>
        <v>0</v>
      </c>
      <c r="S19" s="33" t="s">
        <v>44</v>
      </c>
      <c r="T19" s="18">
        <v>2</v>
      </c>
    </row>
    <row r="20" spans="2:20" ht="22.5" customHeight="1" x14ac:dyDescent="0.55000000000000004">
      <c r="B20" s="34"/>
      <c r="C20" s="32">
        <f>SUM(C3:C19)</f>
        <v>0</v>
      </c>
      <c r="D20" s="32">
        <f>SUM(D3:D19)</f>
        <v>0</v>
      </c>
      <c r="E20" s="32">
        <f>SUM(E3:E19)</f>
        <v>0</v>
      </c>
      <c r="F20" s="32">
        <f>SUM(F3:F19)</f>
        <v>0</v>
      </c>
      <c r="G20" s="50">
        <f t="shared" si="0"/>
        <v>0</v>
      </c>
      <c r="H20" s="32"/>
      <c r="I20" s="32">
        <f>SUM(I3:I19)</f>
        <v>0</v>
      </c>
      <c r="J20" s="32">
        <f>SUM(J3:J19)</f>
        <v>0</v>
      </c>
      <c r="K20" s="32">
        <f>SUM(K3:K19)</f>
        <v>0</v>
      </c>
      <c r="L20" s="50">
        <f t="shared" si="1"/>
        <v>0</v>
      </c>
      <c r="M20" s="50"/>
      <c r="N20" s="28"/>
      <c r="O20" s="50">
        <f>G20+L20</f>
        <v>0</v>
      </c>
      <c r="P20" s="18"/>
      <c r="Q20" s="32">
        <f>SUM(Q3:Q19)</f>
        <v>0</v>
      </c>
      <c r="T20" s="18">
        <v>100</v>
      </c>
    </row>
    <row r="21" spans="2:20" hidden="1" x14ac:dyDescent="0.55000000000000004"/>
    <row r="22" spans="2:20" hidden="1" x14ac:dyDescent="0.55000000000000004"/>
    <row r="23" spans="2:20" hidden="1" x14ac:dyDescent="0.55000000000000004">
      <c r="B23" s="70" t="s">
        <v>417</v>
      </c>
      <c r="C23" s="71">
        <v>0</v>
      </c>
      <c r="D23" s="71">
        <v>0</v>
      </c>
      <c r="E23" s="71">
        <v>14</v>
      </c>
      <c r="F23" s="71">
        <v>35</v>
      </c>
      <c r="G23" s="72">
        <v>49</v>
      </c>
      <c r="H23" s="32"/>
      <c r="I23" s="71">
        <v>20</v>
      </c>
      <c r="J23" s="71">
        <v>13</v>
      </c>
      <c r="K23" s="71">
        <v>1</v>
      </c>
      <c r="L23" s="72">
        <v>34</v>
      </c>
      <c r="M23" s="50"/>
      <c r="N23" s="28"/>
      <c r="O23" s="72">
        <v>83</v>
      </c>
    </row>
    <row r="24" spans="2:20" hidden="1" x14ac:dyDescent="0.55000000000000004"/>
    <row r="25" spans="2:20" hidden="1" x14ac:dyDescent="0.55000000000000004"/>
  </sheetData>
  <sheetProtection selectLockedCells="1" selectUnlockedCells="1"/>
  <sortState xmlns:xlrd2="http://schemas.microsoft.com/office/spreadsheetml/2017/richdata2" ref="B3:B14">
    <sortCondition ref="B3:B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8</vt:i4>
      </vt:variant>
    </vt:vector>
  </HeadingPairs>
  <TitlesOfParts>
    <vt:vector size="11" baseType="lpstr">
      <vt:lpstr>Entries</vt:lpstr>
      <vt:lpstr>Lijsten</vt:lpstr>
      <vt:lpstr>Invoices</vt:lpstr>
      <vt:lpstr>Entries!Afdrukbereik</vt:lpstr>
      <vt:lpstr>Entries!Afdruktitels</vt:lpstr>
      <vt:lpstr>Categorieen</vt:lpstr>
      <vt:lpstr>Competitiondate</vt:lpstr>
      <vt:lpstr>Entries</vt:lpstr>
      <vt:lpstr>ParametersB</vt:lpstr>
      <vt:lpstr>Program</vt:lpstr>
      <vt:lpstr>Resurfacingornot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Jurgen Schroyen</cp:lastModifiedBy>
  <cp:lastPrinted>2022-02-26T16:08:19Z</cp:lastPrinted>
  <dcterms:created xsi:type="dcterms:W3CDTF">2012-07-03T13:38:44Z</dcterms:created>
  <dcterms:modified xsi:type="dcterms:W3CDTF">2022-03-14T11:50:41Z</dcterms:modified>
</cp:coreProperties>
</file>